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9.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0.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1.xml" ContentType="application/vnd.openxmlformats-officedocument.drawing+xml"/>
  <Override PartName="/xl/drawings/drawing12.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4.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528"/>
  <workbookPr defaultThemeVersion="124226"/>
  <mc:AlternateContent xmlns:mc="http://schemas.openxmlformats.org/markup-compatibility/2006">
    <mc:Choice Requires="x15">
      <x15ac:absPath xmlns:x15ac="http://schemas.microsoft.com/office/spreadsheetml/2010/11/ac" url="C:\Users\Renate.Kundzina\Documents\2017.gads\Operatīvā_statistika\Aktuālā_statistika_pa_ceturkšņiem\PIL\"/>
    </mc:Choice>
  </mc:AlternateContent>
  <bookViews>
    <workbookView xWindow="0" yWindow="0" windowWidth="13590" windowHeight="13500" tabRatio="864" activeTab="2"/>
  </bookViews>
  <sheets>
    <sheet name="1)_PIL_kopsavilkums" sheetId="1" r:id="rId1"/>
    <sheet name="2)_PIL_iepirkuma_veida" sheetId="3" r:id="rId2"/>
    <sheet name="3)_PIL_pieaugums" sheetId="2" r:id="rId3"/>
    <sheet name="4)PIL_pieaugums_iepirkuma_veida" sheetId="4" r:id="rId4"/>
    <sheet name="5)_PIL_dinamika_1_cet" sheetId="8" r:id="rId5"/>
    <sheet name="6)_PIL_ES_fondi_1_cet" sheetId="9" r:id="rId6"/>
    <sheet name="7)_PIL_vide_1_cet" sheetId="10" r:id="rId7"/>
    <sheet name="8)_PIL_cet_dinamika_virs_zem" sheetId="17" r:id="rId8"/>
    <sheet name="9)PIL_din_proced_vide_ES_skaits" sheetId="18" r:id="rId9"/>
    <sheet name="10)PIL_din_proced_vide_ES_summa" sheetId="19" r:id="rId10"/>
    <sheet name="11)_PIL_centralizetie_1-cet" sheetId="14" r:id="rId11"/>
    <sheet name="12)_PIL_din_8_9_p" sheetId="16" r:id="rId12"/>
    <sheet name="13)_PIL_din_8_9_vide_ES_skaits" sheetId="20" r:id="rId13"/>
    <sheet name="14)_PIL_din_8_9_vide_ES_summa" sheetId="21" r:id="rId14"/>
  </sheets>
  <calcPr calcId="162913"/>
</workbook>
</file>

<file path=xl/calcChain.xml><?xml version="1.0" encoding="utf-8"?>
<calcChain xmlns="http://schemas.openxmlformats.org/spreadsheetml/2006/main">
  <c r="F6" i="14" l="1"/>
  <c r="D6" i="14"/>
  <c r="K52" i="19"/>
  <c r="J52" i="19"/>
  <c r="F51" i="19"/>
  <c r="L52" i="19" s="1"/>
  <c r="K50" i="18"/>
  <c r="J50" i="18"/>
  <c r="F49" i="18"/>
  <c r="L50" i="18" s="1"/>
  <c r="H15" i="10"/>
  <c r="H14" i="10"/>
  <c r="E15" i="10"/>
  <c r="E14" i="10"/>
  <c r="H15" i="9"/>
  <c r="H14" i="9"/>
  <c r="E15" i="9"/>
  <c r="E14" i="9"/>
  <c r="E10" i="1"/>
  <c r="F10" i="1"/>
  <c r="K10" i="1"/>
  <c r="L53" i="21"/>
  <c r="K53" i="21"/>
  <c r="J53" i="21"/>
  <c r="F52" i="21"/>
  <c r="L53" i="20"/>
  <c r="K53" i="20"/>
  <c r="J53" i="20"/>
  <c r="F52" i="20"/>
  <c r="H25" i="10"/>
  <c r="H24" i="10"/>
  <c r="E25" i="10"/>
  <c r="E24" i="10"/>
  <c r="H23" i="9"/>
  <c r="H22" i="9"/>
  <c r="E23" i="9"/>
  <c r="E22" i="9"/>
  <c r="L52" i="21" l="1"/>
  <c r="K52" i="21"/>
  <c r="J52" i="21"/>
  <c r="F51" i="21"/>
  <c r="L52" i="20"/>
  <c r="K52" i="20"/>
  <c r="J52" i="20"/>
  <c r="F51" i="20"/>
  <c r="L51" i="19"/>
  <c r="K51" i="19"/>
  <c r="J51" i="19"/>
  <c r="F50" i="19"/>
  <c r="L49" i="18"/>
  <c r="K49" i="18"/>
  <c r="J49" i="18"/>
  <c r="F48" i="18"/>
  <c r="L51" i="21" l="1"/>
  <c r="K51" i="21"/>
  <c r="J51" i="21"/>
  <c r="F50" i="21"/>
  <c r="L51" i="20"/>
  <c r="K51" i="20"/>
  <c r="J51" i="20"/>
  <c r="F50" i="20"/>
  <c r="L50" i="19"/>
  <c r="K50" i="19"/>
  <c r="J50" i="19"/>
  <c r="F49" i="19"/>
  <c r="L48" i="18"/>
  <c r="K48" i="18"/>
  <c r="J48" i="18"/>
  <c r="F47" i="18"/>
  <c r="K50" i="21" l="1"/>
  <c r="J50" i="21"/>
  <c r="F49" i="21"/>
  <c r="L50" i="21" s="1"/>
  <c r="K50" i="20"/>
  <c r="J50" i="20"/>
  <c r="F49" i="20"/>
  <c r="L50" i="20" s="1"/>
  <c r="K49" i="19"/>
  <c r="J49" i="19"/>
  <c r="F48" i="19"/>
  <c r="L49" i="19" s="1"/>
  <c r="K47" i="18"/>
  <c r="J47" i="18"/>
  <c r="F46" i="18"/>
  <c r="L47" i="18" s="1"/>
  <c r="L49" i="21" l="1"/>
  <c r="K49" i="21"/>
  <c r="J49" i="21"/>
  <c r="F48" i="21"/>
  <c r="L49" i="20"/>
  <c r="K49" i="20"/>
  <c r="J49" i="20"/>
  <c r="F48" i="20"/>
  <c r="L48" i="19"/>
  <c r="K48" i="19"/>
  <c r="J48" i="19"/>
  <c r="F47" i="19"/>
  <c r="K46" i="18"/>
  <c r="J46" i="18"/>
  <c r="F45" i="18"/>
  <c r="L46" i="18" s="1"/>
  <c r="L11" i="3"/>
  <c r="L47" i="19" l="1"/>
  <c r="K47" i="19"/>
  <c r="J47" i="19"/>
  <c r="F46" i="19"/>
  <c r="K45" i="18"/>
  <c r="J45" i="18"/>
  <c r="F44" i="18"/>
  <c r="L45" i="18" s="1"/>
  <c r="L48" i="21"/>
  <c r="K48" i="21"/>
  <c r="J48" i="21"/>
  <c r="F47" i="21"/>
  <c r="L48" i="20"/>
  <c r="K48" i="20"/>
  <c r="J48" i="20"/>
  <c r="F47" i="20"/>
  <c r="K47" i="21" l="1"/>
  <c r="J47" i="21"/>
  <c r="K46" i="21"/>
  <c r="J46" i="21"/>
  <c r="F46" i="21"/>
  <c r="L47" i="21" s="1"/>
  <c r="K45" i="21"/>
  <c r="J45" i="21"/>
  <c r="F45" i="21"/>
  <c r="L46" i="21" s="1"/>
  <c r="K44" i="21"/>
  <c r="J44" i="21"/>
  <c r="F44" i="21"/>
  <c r="L45" i="21" s="1"/>
  <c r="K43" i="21"/>
  <c r="J43" i="21"/>
  <c r="F43" i="21"/>
  <c r="L44" i="21" s="1"/>
  <c r="K42" i="21"/>
  <c r="J42" i="21"/>
  <c r="F42" i="21"/>
  <c r="L43" i="21" s="1"/>
  <c r="K41" i="21"/>
  <c r="J41" i="21"/>
  <c r="F41" i="21"/>
  <c r="L42" i="21" s="1"/>
  <c r="F40" i="21"/>
  <c r="L41" i="21" s="1"/>
  <c r="K47" i="20"/>
  <c r="J47" i="20"/>
  <c r="K46" i="20"/>
  <c r="J46" i="20"/>
  <c r="F46" i="20"/>
  <c r="L47" i="20" s="1"/>
  <c r="K45" i="20"/>
  <c r="J45" i="20"/>
  <c r="F45" i="20"/>
  <c r="L46" i="20" s="1"/>
  <c r="K44" i="20"/>
  <c r="J44" i="20"/>
  <c r="F44" i="20"/>
  <c r="L45" i="20" s="1"/>
  <c r="K43" i="20"/>
  <c r="J43" i="20"/>
  <c r="F43" i="20"/>
  <c r="L44" i="20" s="1"/>
  <c r="K42" i="20"/>
  <c r="J42" i="20"/>
  <c r="F42" i="20"/>
  <c r="L43" i="20" s="1"/>
  <c r="K41" i="20"/>
  <c r="J41" i="20"/>
  <c r="F41" i="20"/>
  <c r="L42" i="20" s="1"/>
  <c r="F40" i="20"/>
  <c r="L41" i="20" s="1"/>
  <c r="K46" i="19" l="1"/>
  <c r="J46" i="19"/>
  <c r="K45" i="19"/>
  <c r="J45" i="19"/>
  <c r="F45" i="19"/>
  <c r="L46" i="19" s="1"/>
  <c r="K44" i="19"/>
  <c r="J44" i="19"/>
  <c r="F44" i="19"/>
  <c r="L45" i="19" s="1"/>
  <c r="K43" i="19"/>
  <c r="J43" i="19"/>
  <c r="F43" i="19"/>
  <c r="L44" i="19" s="1"/>
  <c r="K42" i="19"/>
  <c r="J42" i="19"/>
  <c r="F42" i="19"/>
  <c r="L43" i="19" s="1"/>
  <c r="K41" i="19"/>
  <c r="J41" i="19"/>
  <c r="F41" i="19"/>
  <c r="L42" i="19" s="1"/>
  <c r="K40" i="19"/>
  <c r="J40" i="19"/>
  <c r="F40" i="19"/>
  <c r="L41" i="19" s="1"/>
  <c r="F39" i="19"/>
  <c r="L40" i="19" s="1"/>
  <c r="K44" i="18" l="1"/>
  <c r="J44" i="18"/>
  <c r="K43" i="18"/>
  <c r="J43" i="18"/>
  <c r="K42" i="18"/>
  <c r="J42" i="18"/>
  <c r="K41" i="18"/>
  <c r="J41" i="18"/>
  <c r="K40" i="18"/>
  <c r="J40" i="18"/>
  <c r="K39" i="18"/>
  <c r="J39" i="18"/>
  <c r="K38" i="18"/>
  <c r="J38" i="18"/>
  <c r="F38" i="18"/>
  <c r="L39" i="18" s="1"/>
  <c r="F39" i="18"/>
  <c r="L40" i="18" s="1"/>
  <c r="F40" i="18"/>
  <c r="L41" i="18" s="1"/>
  <c r="F41" i="18"/>
  <c r="L42" i="18" s="1"/>
  <c r="F42" i="18"/>
  <c r="L43" i="18" s="1"/>
  <c r="F43" i="18"/>
  <c r="L44" i="18" s="1"/>
  <c r="F37" i="18"/>
  <c r="L38" i="18" s="1"/>
  <c r="G19" i="14" l="1"/>
  <c r="F19" i="14"/>
  <c r="E19" i="14"/>
  <c r="D19" i="14"/>
  <c r="F11" i="14"/>
  <c r="D11" i="14"/>
  <c r="G10" i="14" l="1"/>
  <c r="G6" i="14"/>
  <c r="E10" i="14"/>
  <c r="E6" i="14"/>
  <c r="P10" i="1"/>
  <c r="G24" i="9" l="1"/>
  <c r="F24" i="9"/>
  <c r="D24" i="9"/>
  <c r="C24" i="9"/>
  <c r="G26" i="10"/>
  <c r="F26" i="10"/>
  <c r="D26" i="10"/>
  <c r="C26" i="10"/>
  <c r="G16" i="10"/>
  <c r="F16" i="10"/>
  <c r="D16" i="10"/>
  <c r="C16" i="10"/>
  <c r="G16" i="9"/>
  <c r="F16" i="9"/>
  <c r="D16" i="9"/>
  <c r="C16" i="9"/>
  <c r="J26" i="3"/>
  <c r="I26" i="3"/>
  <c r="I20" i="4" s="1"/>
  <c r="H26" i="3"/>
  <c r="G26" i="3"/>
  <c r="F26" i="3"/>
  <c r="E26" i="3"/>
  <c r="N11" i="3"/>
  <c r="N8" i="4" s="1"/>
  <c r="M11" i="3"/>
  <c r="M8" i="4" s="1"/>
  <c r="L8" i="4"/>
  <c r="K11" i="3"/>
  <c r="K8" i="4" s="1"/>
  <c r="J11" i="3"/>
  <c r="J8" i="4" s="1"/>
  <c r="I11" i="3"/>
  <c r="I8" i="4" s="1"/>
  <c r="H11" i="3"/>
  <c r="H8" i="4" s="1"/>
  <c r="G11" i="3"/>
  <c r="G8" i="4" s="1"/>
  <c r="F11" i="3"/>
  <c r="F8" i="4" s="1"/>
  <c r="E11" i="3"/>
  <c r="E8" i="4" s="1"/>
  <c r="D11" i="3"/>
  <c r="D8" i="4" s="1"/>
  <c r="C11" i="3"/>
  <c r="C8" i="4" s="1"/>
  <c r="M8" i="2"/>
  <c r="O10" i="1"/>
  <c r="L8" i="2" s="1"/>
  <c r="N10" i="1"/>
  <c r="K8" i="2" s="1"/>
  <c r="M10" i="1"/>
  <c r="J8" i="2" s="1"/>
  <c r="L10" i="1"/>
  <c r="I8" i="2" s="1"/>
  <c r="J10" i="1"/>
  <c r="H8" i="2" s="1"/>
  <c r="I10" i="1"/>
  <c r="G8" i="2" s="1"/>
  <c r="H10" i="1"/>
  <c r="F8" i="2" s="1"/>
  <c r="G10" i="1"/>
  <c r="E8" i="2" s="1"/>
  <c r="D8" i="2"/>
  <c r="D10" i="1"/>
  <c r="C8" i="2" s="1"/>
  <c r="F20" i="4" l="1"/>
  <c r="F21" i="4" s="1"/>
  <c r="G20" i="4"/>
  <c r="G21" i="4" s="1"/>
  <c r="H20" i="4"/>
  <c r="H21" i="4" s="1"/>
  <c r="E20" i="4"/>
  <c r="E21" i="4" s="1"/>
  <c r="J20" i="4"/>
  <c r="J21" i="4" s="1"/>
  <c r="I21" i="4"/>
</calcChain>
</file>

<file path=xl/sharedStrings.xml><?xml version="1.0" encoding="utf-8"?>
<sst xmlns="http://schemas.openxmlformats.org/spreadsheetml/2006/main" count="420" uniqueCount="131">
  <si>
    <t>Virs ES līgumcenu sliekšņa</t>
  </si>
  <si>
    <t>Zem ES līgumcenu sliekšņa</t>
  </si>
  <si>
    <t>Izsludināto iepirkumu skaits*</t>
  </si>
  <si>
    <t>Rezultātu paziņojumu skaits**</t>
  </si>
  <si>
    <t>Kopā</t>
  </si>
  <si>
    <t/>
  </si>
  <si>
    <t>Būvdarbi</t>
  </si>
  <si>
    <t>Preču piegāde</t>
  </si>
  <si>
    <t>Pakalpojumi</t>
  </si>
  <si>
    <t>Rezultātos norādītā līgumcena (EUR bez PVN)</t>
  </si>
  <si>
    <t xml:space="preserve">  </t>
  </si>
  <si>
    <t>Īpatsvars (%) attiecībā pret kopējo paziņojumu skaitu</t>
  </si>
  <si>
    <t>Rezultātos norādītā kopējā līgumcena (EUR bez PVN)</t>
  </si>
  <si>
    <t>Īpatsvars (%) attiecībā pret kopējo rezultātos norādīto līgumcenu</t>
  </si>
  <si>
    <t>Kopējais rezultātu paziņojumu skaits*</t>
  </si>
  <si>
    <t>Tai skaitā ar ES fondiem saistīto rezultātu paziņojumu skaits **</t>
  </si>
  <si>
    <t>Tai skaitā rezultātos norādītā līgumcena (EUR bez PVN), kas saistīta ar ES fondiem</t>
  </si>
  <si>
    <t>**Ar ES fondiem saistīto „Rezultātu paziņojumu skaits”- norādītais skaits veidojas no atzīmes paziņojumā, ka līgumi ir saistīti ar projektu un/vai programmu, ko finansē Eiropas Savienības fondi</t>
  </si>
  <si>
    <t>* „Kopējais rezultātu paziņojumu skaits”- norādītais skaits veidojas no iepirkumiem, kuri IUB izsludināti, izmantojot šāda veida veidlapas: Informatīvs paziņojums par noslēgto līgumu.</t>
  </si>
  <si>
    <t>Tai skaitā ar ES fondiem saistīto rezultātu paziņojumu skaits**</t>
  </si>
  <si>
    <t>Tai skaitā ar vides prasībām saistīto paziņojumu skaits **</t>
  </si>
  <si>
    <t>Tai skaitā rezultātos norādītā līgumcena (EUR bez PVN), kas saistīta ar vides prasībām</t>
  </si>
  <si>
    <t>** „Ar vides prasībām saistīto paziņojumu skaits”- norādītais skaits veidojas no atzīmes paziņojumā, ka iepirkuma dokumentos ir iekļautas vides aizsardzības prasības</t>
  </si>
  <si>
    <t>* „Kopējais rezultātu paziņojumu skaits”- norādītais skaits veidojas no iepirkumiem, kuri IUB izsludināti, izmantojot šāda veida veidlapas: Informatīvs paziņojums par noslēgto līgumu;</t>
  </si>
  <si>
    <t>virs ES līgumcenu sliekšņa</t>
  </si>
  <si>
    <t>zem ES līgumcenu sliekšņa</t>
  </si>
  <si>
    <t>Centralizēti veiktie iepirkumi kopā</t>
  </si>
  <si>
    <t>Iepirkumi viena pasūtītāja vajadzībām</t>
  </si>
  <si>
    <t>Pavisam kopā</t>
  </si>
  <si>
    <t>Centralizēti  veiktie iepirkumi</t>
  </si>
  <si>
    <t>Rezultātu paziņojumu skaits</t>
  </si>
  <si>
    <t>Izsludināto iepirkumu skaits</t>
  </si>
  <si>
    <t>Paziņojumu par grozījumiem skaits</t>
  </si>
  <si>
    <t>virs ES sliekšņa</t>
  </si>
  <si>
    <t>zem ES sliekšņa</t>
  </si>
  <si>
    <t>Apjoms (milj.eiro)</t>
  </si>
  <si>
    <t>2014/I</t>
  </si>
  <si>
    <t>2014/II</t>
  </si>
  <si>
    <t>2014/III</t>
  </si>
  <si>
    <t>2014/IV</t>
  </si>
  <si>
    <t>2015/I</t>
  </si>
  <si>
    <t>2015/II</t>
  </si>
  <si>
    <t>2015/III</t>
  </si>
  <si>
    <t>Rezultātu paziņojumu skaits iepirkumiem virs ES līgumcenu sliekšņa</t>
  </si>
  <si>
    <t>Rezultātos norādītā līgumcena virs ES sliekšņa iepirkumiem (milj.eiro)</t>
  </si>
  <si>
    <t>Rezultātu paziņojumu skaits iepirkumiem zem ES līgumcenu sliekšņa</t>
  </si>
  <si>
    <t>Rezultātos norādītā līgumcena zem ES sliekšņa iepirkumiem (milj.eiro)</t>
  </si>
  <si>
    <t>Publisko iepirkumu likuma kārtībā publicēto rezultātu paziņojumu skaita un publikācijās norādītās līgumcenas virs un zem ES līgumcenu robežas dinamika</t>
  </si>
  <si>
    <t>Kopējais rezultātu paziņojumu skaits</t>
  </si>
  <si>
    <t>Rezultātu paziņojumu (ar vides prasībām) skaits</t>
  </si>
  <si>
    <t xml:space="preserve">Rezultātu paziņojumu skaits (ar ES fondu norādi) </t>
  </si>
  <si>
    <t>Vides prasības</t>
  </si>
  <si>
    <t>ES fondu līdzfinansējums</t>
  </si>
  <si>
    <t>Publisko iepirkumu likuma kārtībā publicēto rezultātu paziņojumu skaita, vides prasību un ES fondu līdzfinansējumu attiecību dinamika (%)</t>
  </si>
  <si>
    <t>Publisko iepirkumu likuma kārtībā publikācijās norādīto līgumcenu, vides prasību un ES fondu līdzfinansējumu attiecību dinamika (%)</t>
  </si>
  <si>
    <t>Pārējie</t>
  </si>
  <si>
    <t>Attēlā norādītā informācija iegūta no iepirkumu publikāciju veidlapām: „Informatīvs paziņojums par noslēgto līgumu”</t>
  </si>
  <si>
    <t>Attēlā norādītais procentu lielums aprēķināts no kopējās līgumcenas (EUR) bez PVN, kura iegūta no iepirkumu publikāciju veidlapas: „Informatīvs paziņojums par noslēgto līgumu”</t>
  </si>
  <si>
    <t>Attēlā norādītais procentu lielums aprēķināts no kopējā publikāciju skaita, kas iegūts no iepirkumu publikāciju veidlapas: „Informatīvs paziņojums par noslēgto līgumu”</t>
  </si>
  <si>
    <t>2015/IV</t>
  </si>
  <si>
    <t xml:space="preserve">2015/IV </t>
  </si>
  <si>
    <t>2016/I</t>
  </si>
  <si>
    <t>2016/II</t>
  </si>
  <si>
    <t>2016/III</t>
  </si>
  <si>
    <t>Starpība</t>
  </si>
  <si>
    <t>Rezultātu paziņojumu (ar vides prasībām) norādītā līgumcena (milj.EUR)</t>
  </si>
  <si>
    <t>Rezultātu paziņojumos (ar ES fondu norādi) norādītā līgumcena (milj.EUR)</t>
  </si>
  <si>
    <t>Rezultātu paziņojumos (ar vides prasībām) norādītā līgumcena (milj.EUR)</t>
  </si>
  <si>
    <t>Kopējā rezultātos norādītā līgumcena (milj.EUR)</t>
  </si>
  <si>
    <t>Kopējā rezultātu paziņojumos norādītā līgumcena (milj.EUR)</t>
  </si>
  <si>
    <t>Īpatsvara (%) pieaugums 4. ceturksnī</t>
  </si>
  <si>
    <t>2016/IV</t>
  </si>
  <si>
    <t>Publisko iepirkumu likuma kārtībā publicēto paziņojumu skaits un līgumcenas  (2017. gada 1.ceturksnis)</t>
  </si>
  <si>
    <t>1. ceturksnis</t>
  </si>
  <si>
    <t>janvāris</t>
  </si>
  <si>
    <t>februāris</t>
  </si>
  <si>
    <t>marts</t>
  </si>
  <si>
    <t>Publisko iepirkumu likuma kārtībā publicēto rezultātu paziņojumu skaits un publikācijās norādītā līgumcena pēc iepirkumu veida                                        (2017. gada 1. ceturksnis)</t>
  </si>
  <si>
    <t>Publisko iepirkumu likuma kārtībā publicēto rezultātu paziņojumu skaits un publikācijās norādītā līgumcena pēc iepirkumu veida (2017. gada 1. ceturksnis)</t>
  </si>
  <si>
    <t>Publisko iepirkumu likuma kārtībā publicēto paziņojumu skaita un publikācijās norādītās līgumcenas pieaugums attiecībā pret 2016. gada 1. ceturksni</t>
  </si>
  <si>
    <t>2016. gada 1. ceturksnis</t>
  </si>
  <si>
    <t>2017. gada 1. ceturksnis</t>
  </si>
  <si>
    <t>Īpatsvara (%) pieaugums 1. ceturksnī</t>
  </si>
  <si>
    <t>Publisko iepirkumu likuma kārtībā publicēto rezultātu paziņojumu skaita un publikācijās norādītās līgumcenas pieaugums pēc iepirkumu veida (attiecībā pret 2016. gada 1. ceturksni)</t>
  </si>
  <si>
    <t>Publisko iepirkumu likuma kārtībā publicēto paziņojumu un līgumcenu dinamika pa mēnešiem (1.ceturksnis)</t>
  </si>
  <si>
    <t>Janvāris</t>
  </si>
  <si>
    <t>Februāris</t>
  </si>
  <si>
    <t>Marts</t>
  </si>
  <si>
    <t>Publisko iepirkumu likuma kārtībā publicēto rezultātu paziņojumu skaita un publikācijās norādītās līgumcenas pieaugums, kas saistīts ar Eiropas Savienības fondu līdzfinansējumu (attiecībā pret 2016.gada 1.ceturksni)</t>
  </si>
  <si>
    <t>Publisko iepirkumu likuma kārtībā publicēto rezultātu paziņojumu skaita un publikācijās norādītās līgumcenas pieaugums, kas saistīts ar vides aizsardzības prasībām (attiecībā pret 2016.gada 1.ceturksni)</t>
  </si>
  <si>
    <t>2017/I</t>
  </si>
  <si>
    <t>Publisko iepirkumu likuma kārtībā centralizēto iepirkumu skaits un kopējā līgumcena (2017. gada 1. ceturksnis)</t>
  </si>
  <si>
    <t>Publisko iepirkumu likuma kārtībā centralizēto iepirkumu skaita un kopējās līgumcenas pieaugums  (attiecībā pret 2016.gada 1.ceturksni)</t>
  </si>
  <si>
    <t>Dati aprēķināti un izteikti no Publikāciju vadības sistēmas datu bāzes uz 13.04.2017</t>
  </si>
  <si>
    <r>
      <t>Publisko iepirkumu likuma 8.</t>
    </r>
    <r>
      <rPr>
        <b/>
        <vertAlign val="superscript"/>
        <sz val="13"/>
        <rFont val="Times New Roman"/>
        <family val="1"/>
        <charset val="186"/>
      </rPr>
      <t>2</t>
    </r>
    <r>
      <rPr>
        <b/>
        <sz val="13"/>
        <rFont val="Times New Roman"/>
        <family val="1"/>
        <charset val="186"/>
      </rPr>
      <t xml:space="preserve"> un 9.panta kārtībā publicēto rezultātu paziņojumu skaita un publikācijās norādītās līgumcenas dinamika</t>
    </r>
  </si>
  <si>
    <r>
      <t>Publisko iepirkumu likuma 8.</t>
    </r>
    <r>
      <rPr>
        <b/>
        <vertAlign val="superscript"/>
        <sz val="13"/>
        <rFont val="Times New Roman"/>
        <family val="1"/>
        <charset val="186"/>
      </rPr>
      <t>2</t>
    </r>
    <r>
      <rPr>
        <b/>
        <sz val="13"/>
        <rFont val="Times New Roman"/>
        <family val="1"/>
        <charset val="186"/>
      </rPr>
      <t xml:space="preserve"> un 9.panta kārtībā publicēto rezultātu paziņojumu skaita, vides prasību un ES fondu līdzfinansējumu attiecību dinamika (%)</t>
    </r>
  </si>
  <si>
    <r>
      <t>Publisko iepirkumu likuma 8.</t>
    </r>
    <r>
      <rPr>
        <b/>
        <vertAlign val="superscript"/>
        <sz val="13"/>
        <rFont val="Times New Roman"/>
        <family val="1"/>
        <charset val="186"/>
      </rPr>
      <t>2</t>
    </r>
    <r>
      <rPr>
        <b/>
        <sz val="13"/>
        <rFont val="Times New Roman"/>
        <family val="1"/>
        <charset val="186"/>
      </rPr>
      <t xml:space="preserve"> un 9.panta kārtībā publikācijās norādīto līgumcenu, vides prasību un ES fondu līdzfinansējumu attiecību dinamika (%)</t>
    </r>
  </si>
  <si>
    <r>
      <t>8.</t>
    </r>
    <r>
      <rPr>
        <b/>
        <sz val="11"/>
        <color indexed="8"/>
        <rFont val="Calibri"/>
        <family val="2"/>
        <charset val="186"/>
      </rPr>
      <t>² un 9.</t>
    </r>
    <r>
      <rPr>
        <b/>
        <sz val="11"/>
        <color indexed="8"/>
        <rFont val="Times New Roman"/>
        <family val="1"/>
        <charset val="186"/>
      </rPr>
      <t xml:space="preserve"> panta kārtībā</t>
    </r>
  </si>
  <si>
    <r>
      <t>8.</t>
    </r>
    <r>
      <rPr>
        <b/>
        <sz val="11"/>
        <color indexed="8"/>
        <rFont val="Calibri"/>
        <family val="2"/>
        <charset val="186"/>
      </rPr>
      <t>²</t>
    </r>
    <r>
      <rPr>
        <b/>
        <sz val="11"/>
        <color indexed="8"/>
        <rFont val="Times New Roman"/>
        <family val="1"/>
        <charset val="186"/>
      </rPr>
      <t xml:space="preserve"> un 9.panta kārtībā</t>
    </r>
  </si>
  <si>
    <r>
      <t>8.</t>
    </r>
    <r>
      <rPr>
        <b/>
        <sz val="11"/>
        <color indexed="8"/>
        <rFont val="Calibri"/>
        <family val="2"/>
        <charset val="186"/>
      </rPr>
      <t>² un 9.</t>
    </r>
    <r>
      <rPr>
        <b/>
        <sz val="11"/>
        <color indexed="8"/>
        <rFont val="Times New Roman"/>
        <family val="1"/>
        <charset val="186"/>
      </rPr>
      <t>panta kārtībā</t>
    </r>
  </si>
  <si>
    <r>
      <t>8.</t>
    </r>
    <r>
      <rPr>
        <sz val="10.5"/>
        <rFont val="Calibri"/>
        <family val="2"/>
        <charset val="186"/>
      </rPr>
      <t>² un 9.</t>
    </r>
    <r>
      <rPr>
        <i/>
        <sz val="10.5"/>
        <rFont val="Times New Roman"/>
        <family val="1"/>
        <charset val="186"/>
      </rPr>
      <t xml:space="preserve"> panta kārtībā</t>
    </r>
  </si>
  <si>
    <t>Paziņojumu par grozījumiem, iepirkuma procedūras izbeigšanu vai pārtraukšanu un paziņojumu par izmaiņām vai papildu informāciju skaits</t>
  </si>
  <si>
    <r>
      <t xml:space="preserve">* </t>
    </r>
    <r>
      <rPr>
        <u/>
        <sz val="11"/>
        <rFont val="Times New Roman"/>
        <family val="1"/>
        <charset val="186"/>
      </rPr>
      <t>“Izsludināto iepirkumu skaits”-</t>
    </r>
    <r>
      <rPr>
        <sz val="11"/>
        <rFont val="Times New Roman"/>
        <family val="1"/>
        <charset val="186"/>
      </rPr>
      <t xml:space="preserve"> norādītais skaitlis veidojas no iepirkumiem, kuri IUB izsludināti, izmantojot šāda veida publikāciju veidlapas: Paziņojums par līgumu,  Paziņojums par metu konkursu, Paziņojums par plānoto līgumu, Paziņojums par sociālajiem un citiem īpašiem pakalpojumiem - paziņojums par līgumu.</t>
    </r>
  </si>
  <si>
    <r>
      <t>** “</t>
    </r>
    <r>
      <rPr>
        <u/>
        <sz val="11"/>
        <rFont val="Times New Roman"/>
        <family val="1"/>
        <charset val="186"/>
      </rPr>
      <t>Rezultātu paziņojumu skaits”-</t>
    </r>
    <r>
      <rPr>
        <sz val="11"/>
        <rFont val="Times New Roman"/>
        <family val="1"/>
        <charset val="186"/>
      </rPr>
      <t xml:space="preserve"> norādītais skaits veidojas no iepirkumiem, kuri IUB izsludināti, izmantojot šāda veida veidlapas: </t>
    </r>
    <r>
      <rPr>
        <sz val="11"/>
        <color indexed="8"/>
        <rFont val="Times New Roman"/>
        <family val="1"/>
        <charset val="186"/>
      </rPr>
      <t>Paziņojums par iepirkuma procedūras rezultātiem, Paziņojums par metu konkursa rezultātiem, Informatīvs paziņojums par noslēgto līgumu, Brīvprātīgs paziņojums par iepirkuma rezultātiem, Paziņojums par līguma slēgšanas tiesību piešķiršanu, Paziņojums par sociālajiem un citiem īpašiem pakalpojumiem - paziņojums par līguma slēgšanas tiesību pešķiršanu.</t>
    </r>
  </si>
  <si>
    <t>Paziņojumi “Zem ES līgumcenu sliekšņa” - iepirkumi ar paredzamo līgumcenu precēm un pakalpojumiem no  42 000 līdz 134 999 euro,  un būvdarbiem ar paredzamo līgumcenu no 170 000 līdz 5 224 999 euro; 2.pielikuma pakalpojumiem - no 42 000 līdz 749 999 euro;</t>
  </si>
  <si>
    <r>
      <t>Paziņojumi “</t>
    </r>
    <r>
      <rPr>
        <i/>
        <sz val="11"/>
        <rFont val="Times New Roman"/>
        <family val="1"/>
        <charset val="186"/>
      </rPr>
      <t>Virs ES līgumcenu sliekšņa</t>
    </r>
    <r>
      <rPr>
        <sz val="11"/>
        <rFont val="Times New Roman"/>
        <family val="1"/>
        <charset val="186"/>
      </rPr>
      <t>” - paziņojumi ar paredzamo līgumcenu  precēm un pakalpojumiem no 135 000 euro, un būvdarbiem no 5 225 000 euro; 2.pielikuma pakalpojumiem - no 750 000 euro;</t>
    </r>
  </si>
  <si>
    <r>
      <t>“8.</t>
    </r>
    <r>
      <rPr>
        <sz val="11"/>
        <color indexed="8"/>
        <rFont val="Calibri"/>
        <family val="2"/>
        <charset val="186"/>
      </rPr>
      <t>²</t>
    </r>
    <r>
      <rPr>
        <i/>
        <sz val="11"/>
        <color indexed="8"/>
        <rFont val="Times New Roman"/>
        <family val="1"/>
        <charset val="186"/>
      </rPr>
      <t xml:space="preserve"> un 9.panta kārtībā” - </t>
    </r>
    <r>
      <rPr>
        <sz val="11"/>
        <color indexed="8"/>
        <rFont val="Times New Roman"/>
        <family val="1"/>
        <charset val="186"/>
      </rPr>
      <t>iepirkumi, kuru piegādes vai pakalpojumu līgumu paredzamā līgumcena ir no 4 000 līdz 41 999 euro, un būvdarbu iepirkumi ar paredzamo līgumcenu no 14 000 euro līdz 169 999  euro (līdz 28.02.2017.), kā arī iepirkumi, kuru piegādes vai pakalpojumu līgumu paredzamā līgumcena ir no 10 000 līdz 41 999 euro, un būvdarbu iepirkumi ar paredzamo līgumcenu no 20 000 euro līdz 169 999  euro (no 01.03.2017.).</t>
    </r>
  </si>
  <si>
    <t>Iepriekšējo informatīvo paziņojumu un paziņojumu par sociālajiem un citiem īpašiem pakalpojumiem - iepriekšējo informatīvo paziņojumu skaits</t>
  </si>
  <si>
    <t>** “Rezultātu paziņojumu skaits”- norādītais skaits veidojas no iepirkumiem, kuri IUB izsludināti, izmantojot šāda veida veidlapas: Paziņojums par iepirkuma procedūras rezultātiem, Paziņojums par metu konkursa rezultātiem, Paziņojums par līguma slēgšanas tiesību piešķiršanu, Paziņojums par sociālajiem un citiem īpašiem pakalpojumiem - paziņojums par līguma slēgšanas tiesību piešķiršanu.</t>
  </si>
  <si>
    <r>
      <t>Paziņojumi “</t>
    </r>
    <r>
      <rPr>
        <i/>
        <sz val="11"/>
        <rFont val="Times New Roman"/>
        <family val="1"/>
        <charset val="186"/>
      </rPr>
      <t>Virs ES līgumcenu sliekšņa</t>
    </r>
    <r>
      <rPr>
        <sz val="11"/>
        <rFont val="Times New Roman"/>
        <family val="1"/>
        <charset val="186"/>
      </rPr>
      <t>” - paziņojumi ar paredzamo līgumcenu  precēm un pakalpojumiem no 135 000 euro, un būvdarbiem no 5 225 000 euro; 2.pielikuma pakalpojumiem - no 750 000 euro.</t>
    </r>
  </si>
  <si>
    <r>
      <t>** “</t>
    </r>
    <r>
      <rPr>
        <u/>
        <sz val="11"/>
        <rFont val="Times New Roman"/>
        <family val="1"/>
        <charset val="186"/>
      </rPr>
      <t>Rezultātu paziņojumu skaits” -</t>
    </r>
    <r>
      <rPr>
        <sz val="11"/>
        <rFont val="Times New Roman"/>
        <family val="1"/>
        <charset val="186"/>
      </rPr>
      <t xml:space="preserve"> norādītais skaits veidojas no iepirkumiem, kuri IUB izsludināti, izmantojot šāda veida veidlapas: </t>
    </r>
    <r>
      <rPr>
        <sz val="11"/>
        <color indexed="8"/>
        <rFont val="Times New Roman"/>
        <family val="1"/>
        <charset val="186"/>
      </rPr>
      <t>Informatīvs paziņojums par noslēgto līgumu.</t>
    </r>
  </si>
  <si>
    <r>
      <t>“8.</t>
    </r>
    <r>
      <rPr>
        <sz val="11"/>
        <color indexed="8"/>
        <rFont val="Calibri"/>
        <family val="2"/>
        <charset val="186"/>
      </rPr>
      <t>²</t>
    </r>
    <r>
      <rPr>
        <i/>
        <sz val="11"/>
        <color indexed="8"/>
        <rFont val="Times New Roman"/>
        <family val="1"/>
        <charset val="186"/>
      </rPr>
      <t xml:space="preserve"> un 9.panta kārtībā”- </t>
    </r>
    <r>
      <rPr>
        <sz val="11"/>
        <color indexed="8"/>
        <rFont val="Times New Roman"/>
        <family val="1"/>
        <charset val="186"/>
      </rPr>
      <t>iepirkumi, kuru piegādes vai pakalpojumu līgumu paredzamā līgumcena ir no 4 000 līdz 41 999 euro, un būvdarbu iepirkumi ar paredzamo līgumcenu no 14 000 euro līdz 169 999  euro (līdz 28.02.2017.), kā arī iepirkumi, kuru piegādes vai pakalpojumu līgumu paredzamā līgumcena ir no 10 000 līdz 41 999 euro, un būvdarbu iepirkumi ar paredzamo līgumcenu no 20 000 euro līdz 169 999  euro (no 01.03.2017.).</t>
    </r>
  </si>
  <si>
    <r>
      <t xml:space="preserve">* </t>
    </r>
    <r>
      <rPr>
        <u/>
        <sz val="11"/>
        <rFont val="Times New Roman"/>
        <family val="1"/>
        <charset val="186"/>
      </rPr>
      <t>“Izsludināto iepirkumu skaits”</t>
    </r>
    <r>
      <rPr>
        <sz val="11"/>
        <rFont val="Times New Roman"/>
        <family val="1"/>
        <charset val="186"/>
      </rPr>
      <t xml:space="preserve"> - norādītais skaitlis veidojas no iepirkumiem, kuri IUB izsludināti, izmantojot šāda veida publikāciju veidlapas: Iepriekšējais informatīvais paziņojums, Paziņojums par līgumu,  Paziņojums par metu konkursu, Paziņojums par plānoto līgumu, Paziņojums par sociālajiem un citiem īpašiem pakalpojumiem - paziņojums par līgumu.</t>
    </r>
  </si>
  <si>
    <r>
      <t>** “</t>
    </r>
    <r>
      <rPr>
        <u/>
        <sz val="11"/>
        <rFont val="Times New Roman"/>
        <family val="1"/>
        <charset val="186"/>
      </rPr>
      <t>Rezultātu paziņojumu skaits”-</t>
    </r>
    <r>
      <rPr>
        <sz val="11"/>
        <rFont val="Times New Roman"/>
        <family val="1"/>
        <charset val="186"/>
      </rPr>
      <t xml:space="preserve"> norādītais skaits veidojas no iepirkumiem, kuri IUB izsludināti, izmantojot šāda veida veidlapas: </t>
    </r>
    <r>
      <rPr>
        <sz val="11"/>
        <color indexed="8"/>
        <rFont val="Times New Roman"/>
        <family val="1"/>
        <charset val="186"/>
      </rPr>
      <t>Paziņojums par iepirkuma procedūras rezultātiem, Paziņojums par metu konkursa rezultātiem, Informatīvs paziņojums par noslēgto līgumu, Brīvprātīgs paziņojums par iepirkuma rezultātiem, Paziņojums par līguma slēgšanas tiesību piešķiršanu, Paziņojums par sociālajiem un citiem īpašiem pakalpojumiem - paziņojums par līguma slēgšanas tiesību piešķiršanu.</t>
    </r>
  </si>
  <si>
    <r>
      <t>** “</t>
    </r>
    <r>
      <rPr>
        <u/>
        <sz val="11"/>
        <rFont val="Times New Roman"/>
        <family val="1"/>
        <charset val="186"/>
      </rPr>
      <t>Rezultātu paziņojumu skaits”-</t>
    </r>
    <r>
      <rPr>
        <sz val="11"/>
        <rFont val="Times New Roman"/>
        <family val="1"/>
        <charset val="186"/>
      </rPr>
      <t xml:space="preserve"> norādītais skaits veidojas no iepirkumiem, kuri IUB izsludināti, izmantojot šāda veida veidlapas: </t>
    </r>
    <r>
      <rPr>
        <sz val="11"/>
        <color indexed="8"/>
        <rFont val="Times New Roman"/>
        <family val="1"/>
        <charset val="186"/>
      </rPr>
      <t>Paziņojums par iepirkuma procedūras rezultātiem, Paziņojums par metu konkursa rezultātiem, Paziņojums par līguma slēgšanas tiesību piešķiršanu, Paziņojums par sociālajiem un citiem īpašiem pakalpojumiem - paziņojums par līguma slēgšanas tiesību piešķiršanu.</t>
    </r>
  </si>
  <si>
    <r>
      <t>** “</t>
    </r>
    <r>
      <rPr>
        <u/>
        <sz val="11"/>
        <rFont val="Times New Roman"/>
        <family val="1"/>
        <charset val="186"/>
      </rPr>
      <t>Rezultātu paziņojumu skaits”-</t>
    </r>
    <r>
      <rPr>
        <sz val="11"/>
        <rFont val="Times New Roman"/>
        <family val="1"/>
        <charset val="186"/>
      </rPr>
      <t xml:space="preserve"> norādītais skaits veidojas no iepirkumiem, kuri IUB izsludināti, izmantojot šāda veida veidlapas: </t>
    </r>
    <r>
      <rPr>
        <sz val="11"/>
        <color indexed="8"/>
        <rFont val="Times New Roman"/>
        <family val="1"/>
        <charset val="186"/>
      </rPr>
      <t>Informatīvs paziņojums par noslēgto līgumu.</t>
    </r>
  </si>
  <si>
    <r>
      <t xml:space="preserve">* </t>
    </r>
    <r>
      <rPr>
        <u/>
        <sz val="9"/>
        <color indexed="8"/>
        <rFont val="Calibri"/>
        <family val="2"/>
        <charset val="186"/>
      </rPr>
      <t>"Izsludināto iepirkumu skaits"-</t>
    </r>
    <r>
      <rPr>
        <sz val="9"/>
        <color indexed="8"/>
        <rFont val="Calibri"/>
        <family val="2"/>
        <charset val="186"/>
      </rPr>
      <t xml:space="preserve"> norādītais skaitlis veidojas no iepirkumiem, kuri IUB izsludināti, izmantojot šāda veida publikāciju veidlapas: Iepriekšējais informatīvais paziņojums, Paziņojums par līgumu, Paziņojums par metu konkursu, Paziņojums par plānoto līgumu, Paziņojums par sociālajiem un citiem īpašiem pakalpojumiem - paziņojums par līgumu.</t>
    </r>
  </si>
  <si>
    <t>** "Rezultātu paziņojumu skaits"- norādītais skaits veidojas no iepirkumiem, kuri IUB izsludināti, izmantojot šāda veida veidlapas: Paziņojums par iepirkuma procedūras rezultātiem, Paziņojums par metu konkursa rezultātiem, Informatīvs paziņojums par noslēgto līgumu, Paziņojums par līguma slēgšanas tiesību piešķiršanu, Paziņojums par sociālajiem un citiem īpašiem pakalpojumiem - paziņojums par līgumu.</t>
  </si>
  <si>
    <t>***„Paziņojumu par grozījumiem skaits” - norādītais skaitlis veidojas no iepirkumiem, kuri IUB izsludināti, izmantojot šāda veida veidlapas: Paziņojums par grozījumiem, iepirkuma procedūras izbeigšanu vai pārtraukšanu, Paziņojums par izmaiņām vai papildu informāciju;</t>
  </si>
  <si>
    <t>Paziņojumi "Zem ES līgumcenu sliekšņa" - iepirkumi ar paredzamo līgumcenu precēm un pakalpojumiem no 42 000 līdz 134 999,99 euro, un būvdarbiem ar paredzamo līgumcenu no 170 000 līdz 5 224 999,99 euro; 2.pielikuma pakalpojumiem - no 42 000 līdz 749 999 euro;</t>
  </si>
  <si>
    <t>Paziņojumi "Virs ES līgumcenu sliekšņa" - paziņojumi ar paredzamo līgumcenu precēm un pakalpojumiem no 135 000 euro, un būvdarbiem no 5 225 000 euro; 2.pielikuma pakalpojumiem - no 750 000 euro.</t>
  </si>
  <si>
    <t>* „Kopējais rezultātu paziņojumu skaits”- norādītais skaits veidojas no iepirkumiem, kuri IUB izsludināti, izmantojot šāda veida veidlapas: Paziņojums par iepirkuma procedūras rezultātiem, Paziņojums par metu konkursa rezultātiem, Paziņojums par līguma slēgšanas tiesību piešķiršanu, Paziņojums apr sociālajiem un citiem īpašiem pakalpojumiem - paziņojums par līguma slēgšanas tiesību piešķiršanu.</t>
  </si>
  <si>
    <r>
      <t>Publisko iepirkumu likuma 8.</t>
    </r>
    <r>
      <rPr>
        <b/>
        <sz val="12"/>
        <rFont val="Calibri"/>
        <family val="2"/>
        <charset val="186"/>
      </rPr>
      <t>² un 9.</t>
    </r>
    <r>
      <rPr>
        <b/>
        <sz val="12"/>
        <rFont val="Times New Roman"/>
        <family val="1"/>
        <charset val="186"/>
      </rPr>
      <t>panta kārtībā publicēto rezultātu paziņojumu skaita un publikācijās norādītās līgumcenas pieaugums, kas saistīts ar Eiropas Savienības fondu līdzfinansējumu (attiecībā pret 2016.gada 1.ceturksni)</t>
    </r>
  </si>
  <si>
    <t>* „Kopējais rezultātu paziņojumu skaits”- norādītais skaits veidojas no iepirkumiem, kuri IUB izsludināti, izmantojot šāda veida veidlapas: Paziņojums par iepirkuma procedūras rezultātiem, Paziņojums par metu konkursa rezultātiem, Paziņojums par līguma slēgšanas tiesību piešķiršanu, Paziņojums par sociālajiem un citiem īpašiem pakalpojumiem - paziņojums par līguma slēgšanas tiesību piešķiršanu.</t>
  </si>
  <si>
    <r>
      <t>Publisko iepirkumu likuma 8.</t>
    </r>
    <r>
      <rPr>
        <b/>
        <sz val="13"/>
        <rFont val="Calibri"/>
        <family val="2"/>
        <charset val="186"/>
      </rPr>
      <t>² un 9.</t>
    </r>
    <r>
      <rPr>
        <b/>
        <sz val="13"/>
        <rFont val="Times New Roman"/>
        <family val="1"/>
        <charset val="186"/>
      </rPr>
      <t>panta kārtībā publicēto rezultātu paziņojumu skaita un publikācijās norādītās līgumcenas pieaugums, kas saistīts ar vides aizsardzības prasībām (attiecībā pret 2016. gada 1. ceturksni)</t>
    </r>
  </si>
  <si>
    <t>Attēlā norādītā informācija iegūta no iepirkumu publikāciju veidlapām: Paziņojums par iepirkuma procedūras rezultātiem, Paziņojums par metu konkursa rezultātiem, Paziņojums par līguma slēgšanas tiesību piešķiršanu, Paziņojums par sociālajiem un citiem īpašiem pakalpojumiem - paziņojums par līguma slēgšanas tiesību piešķiršanu.</t>
  </si>
  <si>
    <t>Attēlā norādītais procentu lielums aprēķināts no kopējā publikāciju skaita, kas iegūts no iepirkumu publikāciju veidlapām: Paziņojums par iepirkuma procedūras rezultātiem, Paziņojums par līguma slēgšanas tiesību piešķiršanu, Paziņojums par sociālajiem un citiem īpašiem pakalpojumiem - paziņojums par līguma slēgšanas tiesību piešķiršanu.</t>
  </si>
  <si>
    <t>Attēlā norādītais procentu lielums aprēķināts no kopējās līgumcenas (EUR) bez PVN, kura iegūta no iepirkumu publikāciju veidlapām: Paziņojums par iepirkuma procedūras rezultātiem, Paziņojums par līguma slēgšanas tiesību piešķiršanu, Paziņojums par līguma slēgšanas tiesību piešķiršanu - paziņojums par līguma slēgšanas tiesību piešķiršanu.</t>
  </si>
  <si>
    <r>
      <t xml:space="preserve"> “</t>
    </r>
    <r>
      <rPr>
        <u/>
        <sz val="11"/>
        <rFont val="Times New Roman"/>
        <family val="1"/>
        <charset val="186"/>
      </rPr>
      <t>Rezultātu paziņojumu skaits”-</t>
    </r>
    <r>
      <rPr>
        <sz val="11"/>
        <rFont val="Times New Roman"/>
        <family val="1"/>
        <charset val="186"/>
      </rPr>
      <t xml:space="preserve"> norādītais skaits veidojas no iepirkumiem, kuri IUB izsludināti, izmantojot šāda veida veidlapas: </t>
    </r>
    <r>
      <rPr>
        <sz val="11"/>
        <color indexed="8"/>
        <rFont val="Times New Roman"/>
        <family val="1"/>
        <charset val="186"/>
      </rPr>
      <t>Paziņojums par iepirkuma procedūras rezultātiem, Paziņojums par metu konkursa rezultātiem, Informatīvs paziņojums par noslēgto līgumu, Paziņojums par līguma slēgšanas tiesību piešķiršanu, Paziņojums par sociālajiem un citiem īpašiem pakalpojumiem - paziņojums par līguma slēgšanas tiesību piešķiršanu.</t>
    </r>
  </si>
  <si>
    <t>Paziņojumi “Zem ES līgumcenu sliekšņa” - iepirkumi ar paredzamo līgumcenu precēm un pakalpojumiem no  42 000 līdz 134 999,99 euro,  un būvdarbiem ar paredzamo līgumcenu no 170 000 līdz 5 224 999,99 euro; 2.pielikuma pakalpojumiem - no 42 000 līdz 749 999 euro;</t>
  </si>
  <si>
    <r>
      <t>“8.</t>
    </r>
    <r>
      <rPr>
        <sz val="11"/>
        <color indexed="8"/>
        <rFont val="Calibri"/>
        <family val="2"/>
        <charset val="186"/>
      </rPr>
      <t>² un 9.</t>
    </r>
    <r>
      <rPr>
        <i/>
        <sz val="11"/>
        <color indexed="8"/>
        <rFont val="Times New Roman"/>
        <family val="1"/>
        <charset val="186"/>
      </rPr>
      <t xml:space="preserve"> panta kārtībā” - </t>
    </r>
    <r>
      <rPr>
        <sz val="11"/>
        <color indexed="8"/>
        <rFont val="Times New Roman"/>
        <family val="1"/>
        <charset val="186"/>
      </rPr>
      <t>iepirkumi, kuru piegādes vai pakalpojumu līgumu paredzamā līgumcena ir no 4 000 līdz 41 999,99 euro, un būvdarbu iepirkumi ar paredzamo līgumcenu no 14 000 euro līdz 169 999,99  euro (līdz 28.02.2017.), kā arī iepirkumi, kuru piegādes vai pakalpojumu līgumu paredzamā līgumcena ir no 10 000 līdz 41 999 euro, un būvdarbu iepirkumi ar paredzamo līgumcenu no 20 000 euro līdz 169 999  euro (no 01.03.2017.).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</si>
</sst>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_ ;\-#,##0\ "/>
    <numFmt numFmtId="166" formatCode="#,##0.0"/>
    <numFmt numFmtId="167" formatCode="0.000000"/>
  </numFmts>
  <fonts count="38" x14ac:knownFonts="1">
    <font>
      <sz val="10"/>
      <name val="Arial"/>
      <family val="2"/>
      <charset val="186"/>
    </font>
    <font>
      <b/>
      <sz val="12"/>
      <name val="Times New Roman"/>
      <family val="1"/>
      <charset val="186"/>
    </font>
    <font>
      <sz val="10.5"/>
      <name val="Arial"/>
      <family val="2"/>
      <charset val="186"/>
    </font>
    <font>
      <b/>
      <sz val="10.5"/>
      <name val="Times New Roman"/>
      <family val="1"/>
      <charset val="186"/>
    </font>
    <font>
      <sz val="10"/>
      <name val="Times New Roman"/>
      <family val="1"/>
      <charset val="186"/>
    </font>
    <font>
      <b/>
      <sz val="10"/>
      <name val="Times New Roman"/>
      <family val="1"/>
      <charset val="186"/>
    </font>
    <font>
      <sz val="10.5"/>
      <name val="Times New Roman"/>
      <family val="1"/>
      <charset val="186"/>
    </font>
    <font>
      <i/>
      <sz val="10.5"/>
      <name val="Times New Roman"/>
      <family val="1"/>
      <charset val="186"/>
    </font>
    <font>
      <sz val="12"/>
      <name val="Times New Roman"/>
      <family val="1"/>
      <charset val="186"/>
    </font>
    <font>
      <sz val="10"/>
      <color indexed="10"/>
      <name val="Arial"/>
      <family val="2"/>
      <charset val="186"/>
    </font>
    <font>
      <b/>
      <i/>
      <u/>
      <sz val="12"/>
      <name val="Times New Roman"/>
      <family val="1"/>
      <charset val="186"/>
    </font>
    <font>
      <b/>
      <sz val="10"/>
      <name val="Arial"/>
      <family val="2"/>
      <charset val="186"/>
    </font>
    <font>
      <b/>
      <sz val="11"/>
      <name val="Times New Roman"/>
      <family val="1"/>
      <charset val="186"/>
    </font>
    <font>
      <b/>
      <sz val="14"/>
      <name val="Times New Roman"/>
      <family val="1"/>
      <charset val="186"/>
    </font>
    <font>
      <sz val="11"/>
      <name val="Times New Roman"/>
      <family val="1"/>
      <charset val="186"/>
    </font>
    <font>
      <u/>
      <sz val="11"/>
      <name val="Times New Roman"/>
      <family val="1"/>
      <charset val="186"/>
    </font>
    <font>
      <sz val="11"/>
      <color indexed="8"/>
      <name val="Times New Roman"/>
      <family val="1"/>
      <charset val="186"/>
    </font>
    <font>
      <sz val="11"/>
      <name val="Arial"/>
      <family val="2"/>
      <charset val="186"/>
    </font>
    <font>
      <i/>
      <sz val="11"/>
      <name val="Times New Roman"/>
      <family val="1"/>
      <charset val="186"/>
    </font>
    <font>
      <i/>
      <sz val="11"/>
      <color indexed="8"/>
      <name val="Times New Roman"/>
      <family val="1"/>
      <charset val="186"/>
    </font>
    <font>
      <sz val="11"/>
      <color indexed="8"/>
      <name val="Calibri"/>
      <family val="2"/>
      <charset val="186"/>
    </font>
    <font>
      <b/>
      <sz val="13"/>
      <name val="Times New Roman"/>
      <family val="1"/>
      <charset val="186"/>
    </font>
    <font>
      <b/>
      <sz val="11"/>
      <color indexed="8"/>
      <name val="Calibri"/>
      <family val="2"/>
      <charset val="186"/>
    </font>
    <font>
      <b/>
      <sz val="11"/>
      <color indexed="8"/>
      <name val="Times New Roman"/>
      <family val="1"/>
      <charset val="186"/>
    </font>
    <font>
      <sz val="8"/>
      <name val="Arial"/>
      <family val="2"/>
      <charset val="186"/>
    </font>
    <font>
      <sz val="9"/>
      <color indexed="8"/>
      <name val="Calibri"/>
      <family val="2"/>
      <charset val="186"/>
    </font>
    <font>
      <u/>
      <sz val="9"/>
      <color indexed="8"/>
      <name val="Calibri"/>
      <family val="2"/>
      <charset val="186"/>
    </font>
    <font>
      <sz val="8"/>
      <name val="Times New Roman"/>
      <family val="1"/>
      <charset val="186"/>
    </font>
    <font>
      <b/>
      <sz val="13"/>
      <name val="Calibri"/>
      <family val="2"/>
      <charset val="186"/>
    </font>
    <font>
      <b/>
      <sz val="12"/>
      <name val="Calibri"/>
      <family val="2"/>
      <charset val="186"/>
    </font>
    <font>
      <sz val="9"/>
      <name val="Arial"/>
      <family val="2"/>
      <charset val="186"/>
    </font>
    <font>
      <b/>
      <sz val="14"/>
      <color rgb="FF000000"/>
      <name val="Calibri"/>
      <family val="2"/>
      <charset val="186"/>
    </font>
    <font>
      <b/>
      <sz val="12"/>
      <color rgb="FF000000"/>
      <name val="Calibri"/>
      <family val="2"/>
      <charset val="186"/>
    </font>
    <font>
      <sz val="9"/>
      <color rgb="FF000000"/>
      <name val="Calibri"/>
      <family val="2"/>
      <charset val="186"/>
    </font>
    <font>
      <sz val="10.5"/>
      <name val="Calibri"/>
      <family val="2"/>
      <charset val="186"/>
    </font>
    <font>
      <b/>
      <i/>
      <sz val="10.5"/>
      <name val="Times New Roman"/>
      <family val="1"/>
      <charset val="186"/>
    </font>
    <font>
      <b/>
      <i/>
      <sz val="10"/>
      <name val="Arial"/>
      <family val="2"/>
      <charset val="186"/>
    </font>
    <font>
      <b/>
      <vertAlign val="superscript"/>
      <sz val="13"/>
      <name val="Times New Roman"/>
      <family val="1"/>
      <charset val="186"/>
    </font>
  </fonts>
  <fills count="12">
    <fill>
      <patternFill patternType="none"/>
    </fill>
    <fill>
      <patternFill patternType="gray125"/>
    </fill>
    <fill>
      <patternFill patternType="solid">
        <fgColor indexed="9"/>
        <bgColor indexed="26"/>
      </patternFill>
    </fill>
    <fill>
      <patternFill patternType="solid">
        <fgColor indexed="9"/>
        <bgColor indexed="64"/>
      </patternFill>
    </fill>
    <fill>
      <patternFill patternType="solid">
        <fgColor theme="0"/>
        <bgColor indexed="64"/>
      </patternFill>
    </fill>
    <fill>
      <patternFill patternType="solid">
        <fgColor theme="6" tint="0.79998168889431442"/>
        <bgColor indexed="26"/>
      </patternFill>
    </fill>
    <fill>
      <patternFill patternType="solid">
        <fgColor theme="6" tint="0.59999389629810485"/>
        <bgColor indexed="26"/>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bgColor indexed="26"/>
      </patternFill>
    </fill>
    <fill>
      <patternFill patternType="solid">
        <fgColor theme="4" tint="0.79998168889431442"/>
        <bgColor indexed="64"/>
      </patternFill>
    </fill>
    <fill>
      <patternFill patternType="solid">
        <fgColor theme="2" tint="-9.9978637043366805E-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8"/>
      </left>
      <right style="thin">
        <color indexed="8"/>
      </right>
      <top style="thin">
        <color indexed="8"/>
      </top>
      <bottom style="thin">
        <color indexed="8"/>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s>
  <cellStyleXfs count="1">
    <xf numFmtId="0" fontId="0" fillId="0" borderId="0"/>
  </cellStyleXfs>
  <cellXfs count="219">
    <xf numFmtId="0" fontId="0" fillId="0" borderId="0" xfId="0"/>
    <xf numFmtId="0" fontId="1" fillId="0" borderId="0" xfId="0" applyFont="1" applyAlignment="1">
      <alignment horizontal="center" vertical="center"/>
    </xf>
    <xf numFmtId="0" fontId="4" fillId="0" borderId="0" xfId="0" applyFont="1" applyAlignment="1">
      <alignment horizontal="center"/>
    </xf>
    <xf numFmtId="0" fontId="5" fillId="0" borderId="0" xfId="0" applyFont="1" applyAlignment="1">
      <alignment horizontal="center" wrapText="1"/>
    </xf>
    <xf numFmtId="0" fontId="4" fillId="0" borderId="0" xfId="0" applyFont="1" applyAlignment="1">
      <alignment wrapText="1"/>
    </xf>
    <xf numFmtId="3" fontId="4" fillId="0" borderId="0" xfId="0" applyNumberFormat="1" applyFont="1" applyAlignment="1">
      <alignment wrapText="1"/>
    </xf>
    <xf numFmtId="0" fontId="6" fillId="0" borderId="1" xfId="0" applyFont="1" applyBorder="1"/>
    <xf numFmtId="0" fontId="7" fillId="0" borderId="1" xfId="0" applyFont="1" applyBorder="1" applyAlignment="1">
      <alignment horizontal="right"/>
    </xf>
    <xf numFmtId="3" fontId="6" fillId="0" borderId="1" xfId="0" applyNumberFormat="1" applyFont="1" applyBorder="1" applyAlignment="1">
      <alignment horizontal="center"/>
    </xf>
    <xf numFmtId="3" fontId="6" fillId="0" borderId="1" xfId="0" applyNumberFormat="1" applyFont="1" applyBorder="1" applyAlignment="1">
      <alignment horizontal="center" wrapText="1"/>
    </xf>
    <xf numFmtId="0" fontId="8" fillId="0" borderId="0" xfId="0" applyFont="1" applyAlignment="1">
      <alignment horizontal="right"/>
    </xf>
    <xf numFmtId="3" fontId="0" fillId="0" borderId="0" xfId="0" applyNumberFormat="1"/>
    <xf numFmtId="0" fontId="4" fillId="2" borderId="0" xfId="0" applyFont="1" applyFill="1" applyBorder="1"/>
    <xf numFmtId="0" fontId="0" fillId="2" borderId="0" xfId="0" applyFill="1" applyBorder="1"/>
    <xf numFmtId="0" fontId="9" fillId="0" borderId="0" xfId="0" applyFont="1"/>
    <xf numFmtId="0" fontId="0" fillId="0" borderId="0" xfId="0" applyAlignment="1">
      <alignment horizontal="left"/>
    </xf>
    <xf numFmtId="0" fontId="2" fillId="0" borderId="1" xfId="0" applyFont="1" applyBorder="1"/>
    <xf numFmtId="0" fontId="0" fillId="0" borderId="2" xfId="0" applyBorder="1"/>
    <xf numFmtId="0" fontId="4" fillId="0" borderId="0" xfId="0" applyFont="1" applyBorder="1" applyAlignment="1">
      <alignment horizontal="left" vertical="center" wrapText="1"/>
    </xf>
    <xf numFmtId="0" fontId="0" fillId="0" borderId="0" xfId="0" applyBorder="1" applyAlignment="1">
      <alignment horizontal="justify"/>
    </xf>
    <xf numFmtId="0" fontId="0" fillId="0" borderId="0" xfId="0" applyBorder="1"/>
    <xf numFmtId="0" fontId="1" fillId="0" borderId="0" xfId="0" applyFont="1" applyAlignment="1">
      <alignment horizontal="left" vertical="center"/>
    </xf>
    <xf numFmtId="0" fontId="6" fillId="0" borderId="1" xfId="0" applyFont="1" applyBorder="1" applyAlignment="1">
      <alignment horizontal="center" wrapText="1"/>
    </xf>
    <xf numFmtId="0" fontId="4" fillId="0" borderId="0" xfId="0" applyFont="1" applyBorder="1" applyAlignment="1">
      <alignment horizontal="justify" vertical="center" wrapText="1"/>
    </xf>
    <xf numFmtId="0" fontId="11" fillId="0" borderId="0" xfId="0" applyFont="1" applyAlignment="1">
      <alignment horizontal="center" vertical="center" wrapText="1"/>
    </xf>
    <xf numFmtId="0" fontId="0" fillId="0" borderId="0" xfId="0" applyAlignment="1">
      <alignment vertical="center" wrapText="1"/>
    </xf>
    <xf numFmtId="165" fontId="0" fillId="0" borderId="0" xfId="0" applyNumberFormat="1" applyAlignment="1">
      <alignment vertical="center" wrapText="1"/>
    </xf>
    <xf numFmtId="0" fontId="0" fillId="0" borderId="3" xfId="0" applyBorder="1" applyAlignment="1">
      <alignment horizontal="center" vertical="center" wrapText="1"/>
    </xf>
    <xf numFmtId="165" fontId="0" fillId="0" borderId="3" xfId="0" applyNumberFormat="1" applyBorder="1" applyAlignment="1">
      <alignment horizontal="center" vertical="center" wrapText="1"/>
    </xf>
    <xf numFmtId="3" fontId="0" fillId="0" borderId="0" xfId="0" applyNumberFormat="1" applyBorder="1"/>
    <xf numFmtId="0" fontId="14" fillId="2" borderId="0" xfId="0" applyFont="1" applyFill="1" applyBorder="1" applyAlignment="1">
      <alignment horizontal="justify"/>
    </xf>
    <xf numFmtId="0" fontId="17" fillId="2" borderId="0" xfId="0" applyFont="1" applyFill="1" applyBorder="1" applyAlignment="1">
      <alignment horizontal="justify"/>
    </xf>
    <xf numFmtId="0" fontId="4" fillId="2" borderId="2" xfId="0" applyFont="1" applyFill="1" applyBorder="1"/>
    <xf numFmtId="0" fontId="0" fillId="2" borderId="2" xfId="0" applyFill="1" applyBorder="1"/>
    <xf numFmtId="0" fontId="0" fillId="0" borderId="4" xfId="0" applyBorder="1"/>
    <xf numFmtId="0" fontId="4" fillId="0" borderId="0" xfId="0" applyFont="1"/>
    <xf numFmtId="0" fontId="0" fillId="4" borderId="1" xfId="0" applyFill="1" applyBorder="1" applyAlignment="1">
      <alignment horizontal="center"/>
    </xf>
    <xf numFmtId="165" fontId="0" fillId="4" borderId="1" xfId="0" applyNumberFormat="1" applyFill="1" applyBorder="1" applyAlignment="1">
      <alignment horizontal="center" vertical="center" wrapText="1"/>
    </xf>
    <xf numFmtId="0" fontId="0" fillId="4" borderId="1" xfId="0" applyFill="1" applyBorder="1" applyAlignment="1">
      <alignment horizontal="center" vertical="center" wrapText="1"/>
    </xf>
    <xf numFmtId="0" fontId="13" fillId="0" borderId="0" xfId="0" applyFont="1" applyAlignment="1">
      <alignment horizontal="center" vertical="center"/>
    </xf>
    <xf numFmtId="0" fontId="12" fillId="2" borderId="0" xfId="0" applyFont="1" applyFill="1" applyBorder="1" applyAlignment="1">
      <alignment horizontal="justify" vertical="center" wrapText="1"/>
    </xf>
    <xf numFmtId="0" fontId="13" fillId="0" borderId="0" xfId="0" applyFont="1" applyBorder="1" applyAlignment="1">
      <alignment horizontal="center" vertical="center" wrapText="1"/>
    </xf>
    <xf numFmtId="0" fontId="5" fillId="2" borderId="0" xfId="0" applyFont="1" applyFill="1" applyBorder="1" applyAlignment="1">
      <alignment horizontal="left" vertical="center"/>
    </xf>
    <xf numFmtId="0" fontId="6" fillId="5" borderId="1" xfId="0" applyFont="1" applyFill="1" applyBorder="1" applyAlignment="1">
      <alignment horizontal="center" wrapText="1"/>
    </xf>
    <xf numFmtId="0" fontId="3" fillId="5" borderId="1" xfId="0" applyFont="1" applyFill="1" applyBorder="1" applyAlignment="1">
      <alignment horizontal="center"/>
    </xf>
    <xf numFmtId="3" fontId="3" fillId="5" borderId="1" xfId="0" applyNumberFormat="1" applyFont="1" applyFill="1" applyBorder="1" applyAlignment="1">
      <alignment horizontal="center"/>
    </xf>
    <xf numFmtId="164" fontId="11" fillId="5" borderId="5" xfId="0" applyNumberFormat="1" applyFont="1" applyFill="1" applyBorder="1" applyAlignment="1">
      <alignment horizontal="center" vertical="center"/>
    </xf>
    <xf numFmtId="0" fontId="14" fillId="0" borderId="0" xfId="0" applyFont="1" applyBorder="1"/>
    <xf numFmtId="0" fontId="4" fillId="0" borderId="0" xfId="0" applyFont="1" applyBorder="1"/>
    <xf numFmtId="0" fontId="5" fillId="2" borderId="2" xfId="0" applyFont="1" applyFill="1" applyBorder="1" applyAlignment="1">
      <alignment horizontal="left" vertical="center"/>
    </xf>
    <xf numFmtId="0" fontId="12" fillId="5" borderId="1" xfId="0" applyFont="1" applyFill="1" applyBorder="1" applyAlignment="1">
      <alignment horizontal="center"/>
    </xf>
    <xf numFmtId="3" fontId="12" fillId="5" borderId="1" xfId="0" applyNumberFormat="1" applyFont="1" applyFill="1" applyBorder="1" applyAlignment="1">
      <alignment horizontal="center"/>
    </xf>
    <xf numFmtId="164" fontId="3" fillId="5" borderId="1" xfId="0" applyNumberFormat="1" applyFont="1" applyFill="1" applyBorder="1" applyAlignment="1">
      <alignment horizontal="center"/>
    </xf>
    <xf numFmtId="0" fontId="31" fillId="0" borderId="0" xfId="0" applyFont="1"/>
    <xf numFmtId="0" fontId="32" fillId="0" borderId="0" xfId="0" applyFont="1"/>
    <xf numFmtId="0" fontId="14" fillId="5" borderId="1" xfId="0" applyFont="1" applyFill="1" applyBorder="1" applyAlignment="1">
      <alignment horizontal="center" wrapText="1"/>
    </xf>
    <xf numFmtId="0" fontId="14" fillId="0" borderId="1" xfId="0" applyFont="1" applyBorder="1" applyAlignment="1">
      <alignment horizontal="center"/>
    </xf>
    <xf numFmtId="164" fontId="14" fillId="0" borderId="1" xfId="0" applyNumberFormat="1" applyFont="1" applyBorder="1" applyAlignment="1">
      <alignment horizontal="center"/>
    </xf>
    <xf numFmtId="3" fontId="14" fillId="0" borderId="1" xfId="0" applyNumberFormat="1" applyFont="1" applyBorder="1" applyAlignment="1">
      <alignment horizontal="center"/>
    </xf>
    <xf numFmtId="3" fontId="14" fillId="0" borderId="1" xfId="0" applyNumberFormat="1" applyFont="1" applyFill="1" applyBorder="1" applyAlignment="1">
      <alignment horizontal="center"/>
    </xf>
    <xf numFmtId="164" fontId="0" fillId="0" borderId="1" xfId="0" applyNumberFormat="1" applyBorder="1"/>
    <xf numFmtId="164" fontId="12" fillId="5" borderId="1" xfId="0" applyNumberFormat="1" applyFont="1" applyFill="1" applyBorder="1" applyAlignment="1">
      <alignment horizontal="center"/>
    </xf>
    <xf numFmtId="164" fontId="12" fillId="6" borderId="1" xfId="0" applyNumberFormat="1" applyFont="1" applyFill="1" applyBorder="1" applyAlignment="1">
      <alignment horizontal="center"/>
    </xf>
    <xf numFmtId="164" fontId="5" fillId="7" borderId="1" xfId="0" applyNumberFormat="1" applyFont="1" applyFill="1" applyBorder="1"/>
    <xf numFmtId="0" fontId="0" fillId="8" borderId="1" xfId="0" applyFill="1" applyBorder="1"/>
    <xf numFmtId="0" fontId="12" fillId="0" borderId="1" xfId="0" applyFont="1" applyBorder="1" applyAlignment="1">
      <alignment horizontal="left" vertical="center"/>
    </xf>
    <xf numFmtId="0" fontId="11" fillId="0" borderId="0" xfId="0" applyFont="1" applyAlignment="1">
      <alignment wrapText="1"/>
    </xf>
    <xf numFmtId="0" fontId="1" fillId="0" borderId="0" xfId="0" applyFont="1" applyAlignment="1">
      <alignment wrapText="1"/>
    </xf>
    <xf numFmtId="0" fontId="14" fillId="5" borderId="6" xfId="0" applyFont="1" applyFill="1" applyBorder="1" applyAlignment="1">
      <alignment horizontal="center" wrapText="1"/>
    </xf>
    <xf numFmtId="0" fontId="12" fillId="0" borderId="7" xfId="0" applyFont="1" applyBorder="1" applyAlignment="1">
      <alignment horizontal="left" vertical="center"/>
    </xf>
    <xf numFmtId="0" fontId="14" fillId="5" borderId="8" xfId="0" applyFont="1" applyFill="1" applyBorder="1" applyAlignment="1">
      <alignment horizontal="center" vertical="center"/>
    </xf>
    <xf numFmtId="0" fontId="14" fillId="5" borderId="6" xfId="0" applyFont="1" applyFill="1" applyBorder="1" applyAlignment="1">
      <alignment horizontal="center" vertical="center"/>
    </xf>
    <xf numFmtId="0" fontId="21" fillId="0" borderId="0" xfId="0" applyFont="1" applyBorder="1" applyAlignment="1">
      <alignment vertical="center" wrapText="1"/>
    </xf>
    <xf numFmtId="0" fontId="27" fillId="0" borderId="0" xfId="0" applyFont="1"/>
    <xf numFmtId="0" fontId="21" fillId="0" borderId="0" xfId="0" applyFont="1" applyAlignment="1">
      <alignment wrapText="1"/>
    </xf>
    <xf numFmtId="0" fontId="27" fillId="0" borderId="0" xfId="0" applyFont="1" applyAlignment="1">
      <alignment wrapText="1"/>
    </xf>
    <xf numFmtId="0" fontId="30" fillId="0" borderId="0" xfId="0" applyFont="1"/>
    <xf numFmtId="0" fontId="12" fillId="9" borderId="0" xfId="0" applyFont="1" applyFill="1" applyBorder="1" applyAlignment="1">
      <alignment horizontal="left" vertical="center" wrapText="1"/>
    </xf>
    <xf numFmtId="164" fontId="12" fillId="9" borderId="0" xfId="0" applyNumberFormat="1" applyFont="1" applyFill="1" applyBorder="1" applyAlignment="1">
      <alignment horizontal="center"/>
    </xf>
    <xf numFmtId="0" fontId="0" fillId="4" borderId="0" xfId="0" applyFill="1" applyBorder="1"/>
    <xf numFmtId="165" fontId="0" fillId="0" borderId="0" xfId="0" applyNumberFormat="1" applyBorder="1"/>
    <xf numFmtId="3" fontId="0" fillId="0" borderId="2" xfId="0" applyNumberFormat="1" applyBorder="1"/>
    <xf numFmtId="0" fontId="13" fillId="0" borderId="0" xfId="0" applyFont="1" applyAlignment="1">
      <alignment horizontal="center" vertical="center" wrapText="1"/>
    </xf>
    <xf numFmtId="0" fontId="0" fillId="0" borderId="18" xfId="0" applyBorder="1" applyAlignment="1">
      <alignment horizontal="center" vertical="center" wrapText="1"/>
    </xf>
    <xf numFmtId="0" fontId="6" fillId="0" borderId="8" xfId="0" applyFont="1" applyBorder="1" applyAlignment="1">
      <alignment horizontal="center" wrapText="1"/>
    </xf>
    <xf numFmtId="165" fontId="0" fillId="0" borderId="21" xfId="0" applyNumberFormat="1" applyBorder="1" applyAlignment="1">
      <alignment horizontal="center" vertical="center" wrapText="1"/>
    </xf>
    <xf numFmtId="0" fontId="4" fillId="7"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4" fillId="7" borderId="1" xfId="0" applyFont="1" applyFill="1" applyBorder="1" applyAlignment="1">
      <alignment horizontal="center" wrapText="1"/>
    </xf>
    <xf numFmtId="0" fontId="6" fillId="5" borderId="6" xfId="0" applyFont="1" applyFill="1" applyBorder="1" applyAlignment="1">
      <alignment horizontal="center" wrapText="1"/>
    </xf>
    <xf numFmtId="0" fontId="1" fillId="7" borderId="22" xfId="0" applyFont="1" applyFill="1" applyBorder="1" applyAlignment="1">
      <alignment horizontal="center" vertical="center"/>
    </xf>
    <xf numFmtId="0" fontId="0" fillId="7" borderId="23" xfId="0" applyFill="1" applyBorder="1"/>
    <xf numFmtId="0" fontId="12" fillId="5" borderId="7" xfId="0" applyFont="1" applyFill="1" applyBorder="1" applyAlignment="1">
      <alignment horizontal="center"/>
    </xf>
    <xf numFmtId="3" fontId="12" fillId="5" borderId="11" xfId="0" applyNumberFormat="1" applyFont="1" applyFill="1" applyBorder="1" applyAlignment="1">
      <alignment horizontal="center"/>
    </xf>
    <xf numFmtId="164" fontId="0" fillId="7" borderId="17" xfId="0" applyNumberFormat="1" applyFill="1" applyBorder="1" applyAlignment="1">
      <alignment horizontal="center" vertical="center" wrapText="1"/>
    </xf>
    <xf numFmtId="164" fontId="0" fillId="7" borderId="3" xfId="0" applyNumberFormat="1" applyFill="1" applyBorder="1" applyAlignment="1">
      <alignment horizontal="center" vertical="center" wrapText="1"/>
    </xf>
    <xf numFmtId="164" fontId="0" fillId="7" borderId="18" xfId="0" applyNumberFormat="1" applyFill="1" applyBorder="1" applyAlignment="1">
      <alignment horizontal="center" vertical="center" wrapText="1"/>
    </xf>
    <xf numFmtId="164" fontId="12" fillId="5" borderId="7" xfId="0" applyNumberFormat="1" applyFont="1" applyFill="1" applyBorder="1" applyAlignment="1">
      <alignment horizontal="center"/>
    </xf>
    <xf numFmtId="164" fontId="5" fillId="7" borderId="1" xfId="0" applyNumberFormat="1" applyFont="1" applyFill="1" applyBorder="1" applyAlignment="1">
      <alignment horizontal="center" vertical="center" wrapText="1"/>
    </xf>
    <xf numFmtId="164" fontId="5" fillId="0" borderId="7" xfId="0" applyNumberFormat="1" applyFont="1" applyBorder="1" applyAlignment="1">
      <alignment horizontal="center" vertical="center" wrapText="1"/>
    </xf>
    <xf numFmtId="164" fontId="11" fillId="5" borderId="7" xfId="0" applyNumberFormat="1" applyFont="1" applyFill="1" applyBorder="1" applyAlignment="1">
      <alignment horizontal="center" vertical="center"/>
    </xf>
    <xf numFmtId="0" fontId="6" fillId="5" borderId="1" xfId="0" applyFont="1" applyFill="1" applyBorder="1" applyAlignment="1">
      <alignment horizontal="center" vertical="center" wrapText="1"/>
    </xf>
    <xf numFmtId="0" fontId="6" fillId="5" borderId="8" xfId="0" applyFont="1" applyFill="1" applyBorder="1" applyAlignment="1">
      <alignment horizontal="center" vertical="center" wrapText="1"/>
    </xf>
    <xf numFmtId="165" fontId="0" fillId="0" borderId="0" xfId="0" applyNumberFormat="1"/>
    <xf numFmtId="165" fontId="4" fillId="0" borderId="0" xfId="0" applyNumberFormat="1" applyFont="1" applyAlignment="1">
      <alignment wrapText="1"/>
    </xf>
    <xf numFmtId="0" fontId="0" fillId="0" borderId="0" xfId="0" applyAlignment="1">
      <alignment wrapText="1"/>
    </xf>
    <xf numFmtId="17" fontId="0" fillId="0" borderId="0" xfId="0" applyNumberFormat="1"/>
    <xf numFmtId="0" fontId="0" fillId="10" borderId="0" xfId="0" applyFill="1"/>
    <xf numFmtId="166" fontId="0" fillId="10" borderId="0" xfId="0" applyNumberFormat="1" applyFill="1"/>
    <xf numFmtId="166" fontId="0" fillId="0" borderId="0" xfId="0" applyNumberFormat="1"/>
    <xf numFmtId="167" fontId="0" fillId="0" borderId="0" xfId="0" applyNumberFormat="1"/>
    <xf numFmtId="0" fontId="0" fillId="4" borderId="0" xfId="0" applyFill="1"/>
    <xf numFmtId="166" fontId="0" fillId="4" borderId="0" xfId="0" applyNumberFormat="1" applyFill="1"/>
    <xf numFmtId="0" fontId="0" fillId="0" borderId="1" xfId="0" applyBorder="1" applyAlignment="1">
      <alignment horizontal="center"/>
    </xf>
    <xf numFmtId="0" fontId="0" fillId="4" borderId="0" xfId="0" applyFill="1" applyBorder="1" applyAlignment="1"/>
    <xf numFmtId="0" fontId="0" fillId="11" borderId="0" xfId="0" applyFill="1"/>
    <xf numFmtId="164" fontId="0" fillId="0" borderId="16" xfId="0" applyNumberFormat="1" applyFill="1" applyBorder="1"/>
    <xf numFmtId="0" fontId="0" fillId="4" borderId="0" xfId="0" applyNumberFormat="1" applyFill="1"/>
    <xf numFmtId="3" fontId="0" fillId="4" borderId="0" xfId="0" applyNumberFormat="1" applyFill="1"/>
    <xf numFmtId="0" fontId="6" fillId="4" borderId="1" xfId="0" applyFont="1" applyFill="1" applyBorder="1" applyAlignment="1">
      <alignment horizontal="center"/>
    </xf>
    <xf numFmtId="3" fontId="6" fillId="4" borderId="1" xfId="0" applyNumberFormat="1" applyFont="1" applyFill="1" applyBorder="1" applyAlignment="1">
      <alignment horizontal="center"/>
    </xf>
    <xf numFmtId="3" fontId="6" fillId="4" borderId="1" xfId="0" applyNumberFormat="1" applyFont="1" applyFill="1" applyBorder="1" applyAlignment="1">
      <alignment horizontal="center" wrapText="1"/>
    </xf>
    <xf numFmtId="0" fontId="14" fillId="4" borderId="1" xfId="0" applyFont="1" applyFill="1" applyBorder="1" applyAlignment="1">
      <alignment horizontal="center"/>
    </xf>
    <xf numFmtId="3" fontId="14" fillId="4" borderId="1" xfId="0" applyNumberFormat="1" applyFont="1" applyFill="1" applyBorder="1" applyAlignment="1">
      <alignment horizontal="center"/>
    </xf>
    <xf numFmtId="164" fontId="14" fillId="4" borderId="1" xfId="0" applyNumberFormat="1" applyFont="1" applyFill="1" applyBorder="1" applyAlignment="1">
      <alignment horizontal="center"/>
    </xf>
    <xf numFmtId="164" fontId="0" fillId="4" borderId="1" xfId="0" applyNumberFormat="1" applyFill="1" applyBorder="1"/>
    <xf numFmtId="0" fontId="0" fillId="4" borderId="17" xfId="0" applyFill="1" applyBorder="1" applyAlignment="1">
      <alignment horizontal="center" vertical="center" wrapText="1"/>
    </xf>
    <xf numFmtId="165" fontId="0" fillId="4" borderId="19" xfId="0" applyNumberFormat="1" applyFill="1" applyBorder="1" applyAlignment="1">
      <alignment horizontal="center" vertical="center" wrapText="1"/>
    </xf>
    <xf numFmtId="0" fontId="0" fillId="4" borderId="3" xfId="0" applyFill="1" applyBorder="1" applyAlignment="1">
      <alignment horizontal="center" vertical="center" wrapText="1"/>
    </xf>
    <xf numFmtId="165" fontId="0" fillId="4" borderId="20" xfId="0" applyNumberFormat="1" applyFill="1" applyBorder="1" applyAlignment="1">
      <alignment horizontal="center" vertical="center" wrapText="1"/>
    </xf>
    <xf numFmtId="0" fontId="35" fillId="4" borderId="1" xfId="0" applyFont="1" applyFill="1" applyBorder="1" applyAlignment="1">
      <alignment horizontal="center" wrapText="1"/>
    </xf>
    <xf numFmtId="164" fontId="35" fillId="4" borderId="1" xfId="0" applyNumberFormat="1" applyFont="1" applyFill="1" applyBorder="1" applyAlignment="1">
      <alignment horizontal="center" wrapText="1"/>
    </xf>
    <xf numFmtId="165" fontId="35" fillId="4" borderId="8" xfId="0" applyNumberFormat="1" applyFont="1" applyFill="1" applyBorder="1" applyAlignment="1">
      <alignment horizontal="center" wrapText="1"/>
    </xf>
    <xf numFmtId="164" fontId="5" fillId="4" borderId="1" xfId="0" applyNumberFormat="1" applyFont="1" applyFill="1" applyBorder="1" applyAlignment="1">
      <alignment horizontal="center" vertical="center" wrapText="1"/>
    </xf>
    <xf numFmtId="0" fontId="36" fillId="4" borderId="24" xfId="0" applyFont="1" applyFill="1" applyBorder="1" applyAlignment="1">
      <alignment horizontal="center" vertical="center" wrapText="1"/>
    </xf>
    <xf numFmtId="164" fontId="36" fillId="4" borderId="24" xfId="0" applyNumberFormat="1" applyFont="1" applyFill="1" applyBorder="1" applyAlignment="1">
      <alignment horizontal="center" vertical="center" wrapText="1"/>
    </xf>
    <xf numFmtId="165" fontId="36" fillId="4" borderId="9" xfId="0" applyNumberFormat="1" applyFont="1" applyFill="1" applyBorder="1" applyAlignment="1">
      <alignment horizontal="center" vertical="center" wrapText="1"/>
    </xf>
    <xf numFmtId="164" fontId="5" fillId="4" borderId="24" xfId="0" applyNumberFormat="1" applyFont="1" applyFill="1" applyBorder="1" applyAlignment="1">
      <alignment horizontal="center" vertical="center" wrapText="1"/>
    </xf>
    <xf numFmtId="0" fontId="6" fillId="4" borderId="24" xfId="0" applyFont="1" applyFill="1" applyBorder="1" applyAlignment="1">
      <alignment horizontal="center"/>
    </xf>
    <xf numFmtId="3" fontId="6" fillId="4" borderId="24" xfId="0" applyNumberFormat="1" applyFont="1" applyFill="1" applyBorder="1" applyAlignment="1">
      <alignment horizontal="center"/>
    </xf>
    <xf numFmtId="165" fontId="0" fillId="0" borderId="0" xfId="0" applyNumberFormat="1" applyBorder="1" applyAlignment="1">
      <alignment horizontal="justify"/>
    </xf>
    <xf numFmtId="3" fontId="0" fillId="0" borderId="0" xfId="0" applyNumberFormat="1" applyBorder="1" applyAlignment="1">
      <alignment horizontal="justify"/>
    </xf>
    <xf numFmtId="164" fontId="0" fillId="0" borderId="0" xfId="0" applyNumberFormat="1" applyFill="1" applyBorder="1"/>
    <xf numFmtId="0" fontId="13" fillId="0" borderId="0" xfId="0" applyFont="1" applyAlignment="1">
      <alignment horizontal="center" vertical="center"/>
    </xf>
    <xf numFmtId="165" fontId="3" fillId="5" borderId="1" xfId="0" applyNumberFormat="1" applyFont="1" applyFill="1" applyBorder="1" applyAlignment="1">
      <alignment horizontal="center"/>
    </xf>
    <xf numFmtId="3" fontId="0" fillId="0" borderId="0" xfId="0" applyNumberFormat="1" applyAlignment="1">
      <alignment vertical="center" wrapText="1"/>
    </xf>
    <xf numFmtId="3" fontId="0" fillId="0" borderId="0" xfId="0" applyNumberFormat="1" applyFont="1" applyAlignment="1">
      <alignment horizontal="right" vertical="center" wrapText="1"/>
    </xf>
    <xf numFmtId="0" fontId="0" fillId="0" borderId="0" xfId="0" applyFont="1" applyAlignment="1">
      <alignment horizontal="right" vertical="center" wrapText="1"/>
    </xf>
    <xf numFmtId="0" fontId="13" fillId="0" borderId="0" xfId="0" applyFont="1" applyAlignment="1">
      <alignment horizontal="center" vertical="center"/>
    </xf>
    <xf numFmtId="0" fontId="10" fillId="7" borderId="1" xfId="0" applyFont="1" applyFill="1" applyBorder="1" applyAlignment="1">
      <alignment horizontal="left" vertical="center" wrapText="1"/>
    </xf>
    <xf numFmtId="0" fontId="3" fillId="5" borderId="1" xfId="0" applyFont="1" applyFill="1" applyBorder="1" applyAlignment="1">
      <alignment horizontal="center" vertical="center"/>
    </xf>
    <xf numFmtId="0" fontId="23" fillId="5" borderId="1" xfId="0" applyFont="1" applyFill="1" applyBorder="1" applyAlignment="1">
      <alignment horizontal="center" vertical="center"/>
    </xf>
    <xf numFmtId="0" fontId="16" fillId="3" borderId="14" xfId="0" applyFont="1" applyFill="1" applyBorder="1" applyAlignment="1">
      <alignment horizontal="justify" vertical="center" wrapText="1"/>
    </xf>
    <xf numFmtId="0" fontId="16" fillId="3" borderId="16" xfId="0" applyFont="1" applyFill="1" applyBorder="1" applyAlignment="1">
      <alignment horizontal="justify" vertical="center" wrapText="1"/>
    </xf>
    <xf numFmtId="0" fontId="16" fillId="3" borderId="13" xfId="0" applyFont="1" applyFill="1" applyBorder="1" applyAlignment="1">
      <alignment horizontal="justify" vertical="center" wrapText="1"/>
    </xf>
    <xf numFmtId="0" fontId="14" fillId="3" borderId="14" xfId="0" applyFont="1" applyFill="1" applyBorder="1" applyAlignment="1">
      <alignment horizontal="justify" vertical="center" wrapText="1"/>
    </xf>
    <xf numFmtId="0" fontId="14" fillId="3" borderId="16" xfId="0" applyFont="1" applyFill="1" applyBorder="1" applyAlignment="1">
      <alignment horizontal="justify" vertical="center" wrapText="1"/>
    </xf>
    <xf numFmtId="0" fontId="14" fillId="3" borderId="13" xfId="0" applyFont="1" applyFill="1" applyBorder="1" applyAlignment="1">
      <alignment horizontal="justify" vertical="center" wrapText="1"/>
    </xf>
    <xf numFmtId="0" fontId="19" fillId="3" borderId="14" xfId="0" applyFont="1" applyFill="1" applyBorder="1" applyAlignment="1">
      <alignment horizontal="justify" vertical="center" wrapText="1"/>
    </xf>
    <xf numFmtId="0" fontId="19" fillId="3" borderId="16" xfId="0" applyFont="1" applyFill="1" applyBorder="1" applyAlignment="1">
      <alignment horizontal="justify" vertical="center" wrapText="1"/>
    </xf>
    <xf numFmtId="0" fontId="19" fillId="3" borderId="13" xfId="0" applyFont="1" applyFill="1" applyBorder="1" applyAlignment="1">
      <alignment horizontal="justify" vertical="center" wrapText="1"/>
    </xf>
    <xf numFmtId="0" fontId="3" fillId="0" borderId="1" xfId="0" applyFont="1" applyBorder="1" applyAlignment="1">
      <alignment horizontal="left" vertical="center"/>
    </xf>
    <xf numFmtId="0" fontId="6" fillId="0" borderId="1" xfId="0" applyFont="1" applyBorder="1" applyAlignment="1">
      <alignment horizontal="center" vertical="center"/>
    </xf>
    <xf numFmtId="0" fontId="3" fillId="5" borderId="1" xfId="0" applyFont="1" applyFill="1" applyBorder="1" applyAlignment="1">
      <alignment horizontal="left" vertical="center"/>
    </xf>
    <xf numFmtId="0" fontId="12" fillId="2" borderId="14" xfId="0" applyFont="1" applyFill="1" applyBorder="1" applyAlignment="1">
      <alignment horizontal="justify" vertical="center" wrapText="1"/>
    </xf>
    <xf numFmtId="0" fontId="12" fillId="2" borderId="16" xfId="0" applyFont="1" applyFill="1" applyBorder="1" applyAlignment="1">
      <alignment horizontal="justify" vertical="center" wrapText="1"/>
    </xf>
    <xf numFmtId="0" fontId="12" fillId="2" borderId="13" xfId="0" applyFont="1" applyFill="1" applyBorder="1" applyAlignment="1">
      <alignment horizontal="justify" vertical="center" wrapText="1"/>
    </xf>
    <xf numFmtId="0" fontId="16" fillId="0" borderId="0" xfId="0" applyFont="1" applyBorder="1" applyAlignment="1">
      <alignment horizontal="left" vertical="center" wrapText="1"/>
    </xf>
    <xf numFmtId="0" fontId="14" fillId="2" borderId="14" xfId="0" applyFont="1" applyFill="1" applyBorder="1" applyAlignment="1">
      <alignment horizontal="left" vertical="center" wrapText="1"/>
    </xf>
    <xf numFmtId="0" fontId="14" fillId="2" borderId="16" xfId="0" applyFont="1" applyFill="1" applyBorder="1" applyAlignment="1">
      <alignment horizontal="left" vertical="center" wrapText="1"/>
    </xf>
    <xf numFmtId="0" fontId="14" fillId="2" borderId="13" xfId="0" applyFont="1" applyFill="1" applyBorder="1" applyAlignment="1">
      <alignment horizontal="left" vertical="center" wrapText="1"/>
    </xf>
    <xf numFmtId="0" fontId="13" fillId="0" borderId="0" xfId="0" applyFont="1" applyBorder="1" applyAlignment="1">
      <alignment horizontal="center" vertical="center" wrapText="1"/>
    </xf>
    <xf numFmtId="0" fontId="2" fillId="5" borderId="1" xfId="0" applyFont="1" applyFill="1" applyBorder="1" applyAlignment="1">
      <alignment horizontal="center" vertical="center"/>
    </xf>
    <xf numFmtId="0" fontId="19" fillId="0" borderId="0" xfId="0" applyFont="1" applyBorder="1" applyAlignment="1">
      <alignment horizontal="left" vertical="center" wrapText="1"/>
    </xf>
    <xf numFmtId="0" fontId="14" fillId="0" borderId="0" xfId="0" applyFont="1" applyBorder="1" applyAlignment="1">
      <alignment horizontal="left" vertical="center" wrapText="1"/>
    </xf>
    <xf numFmtId="0" fontId="12" fillId="9" borderId="0" xfId="0" applyFont="1" applyFill="1" applyBorder="1" applyAlignment="1">
      <alignment horizontal="left" vertical="center" wrapText="1"/>
    </xf>
    <xf numFmtId="0" fontId="21" fillId="0" borderId="0" xfId="0" applyFont="1" applyAlignment="1">
      <alignment horizontal="center" vertical="center"/>
    </xf>
    <xf numFmtId="0" fontId="23" fillId="5" borderId="8" xfId="0" applyFont="1" applyFill="1" applyBorder="1" applyAlignment="1">
      <alignment horizontal="center" vertical="center"/>
    </xf>
    <xf numFmtId="0" fontId="23" fillId="5" borderId="15" xfId="0" applyFont="1" applyFill="1" applyBorder="1" applyAlignment="1">
      <alignment horizontal="center" vertical="center"/>
    </xf>
    <xf numFmtId="0" fontId="23" fillId="5" borderId="6" xfId="0" applyFont="1" applyFill="1" applyBorder="1" applyAlignment="1">
      <alignment horizontal="center" vertical="center"/>
    </xf>
    <xf numFmtId="0" fontId="13" fillId="0" borderId="0" xfId="0" applyFont="1" applyAlignment="1">
      <alignment horizontal="center" vertical="center" wrapText="1"/>
    </xf>
    <xf numFmtId="0" fontId="16" fillId="0" borderId="0" xfId="0" applyFont="1" applyBorder="1" applyAlignment="1">
      <alignment horizontal="justify" vertical="center" wrapText="1"/>
    </xf>
    <xf numFmtId="0" fontId="14" fillId="0" borderId="0" xfId="0" applyFont="1" applyBorder="1" applyAlignment="1">
      <alignment horizontal="justify" vertical="center" wrapText="1"/>
    </xf>
    <xf numFmtId="0" fontId="19" fillId="0" borderId="0" xfId="0" applyFont="1" applyBorder="1" applyAlignment="1">
      <alignment horizontal="justify" vertical="center" wrapText="1"/>
    </xf>
    <xf numFmtId="0" fontId="3" fillId="5" borderId="5" xfId="0" applyFont="1" applyFill="1" applyBorder="1" applyAlignment="1">
      <alignment horizontal="left" vertical="center" wrapText="1"/>
    </xf>
    <xf numFmtId="0" fontId="12" fillId="2" borderId="0" xfId="0" applyFont="1" applyFill="1" applyBorder="1" applyAlignment="1">
      <alignment horizontal="justify" vertical="center" wrapText="1"/>
    </xf>
    <xf numFmtId="0" fontId="3" fillId="5" borderId="1" xfId="0" applyFont="1" applyFill="1" applyBorder="1" applyAlignment="1">
      <alignment horizontal="left" vertical="center" wrapText="1"/>
    </xf>
    <xf numFmtId="0" fontId="12" fillId="2" borderId="14" xfId="0" applyFont="1" applyFill="1" applyBorder="1" applyAlignment="1">
      <alignment horizontal="left" vertical="center" wrapText="1"/>
    </xf>
    <xf numFmtId="0" fontId="12" fillId="2" borderId="16"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21" fillId="0" borderId="0" xfId="0" applyFont="1" applyBorder="1" applyAlignment="1">
      <alignment horizontal="center" vertical="center" wrapText="1"/>
    </xf>
    <xf numFmtId="0" fontId="4" fillId="0" borderId="0" xfId="0" applyFont="1" applyBorder="1" applyAlignment="1">
      <alignment horizontal="left" vertical="center" wrapText="1"/>
    </xf>
    <xf numFmtId="0" fontId="33" fillId="0" borderId="0" xfId="0" applyFont="1" applyAlignment="1">
      <alignment horizontal="left" wrapText="1"/>
    </xf>
    <xf numFmtId="0" fontId="27" fillId="0" borderId="2" xfId="0" applyFont="1" applyBorder="1" applyAlignment="1">
      <alignment horizontal="left" wrapText="1"/>
    </xf>
    <xf numFmtId="0" fontId="27" fillId="0" borderId="0" xfId="0" applyFont="1" applyAlignment="1">
      <alignment horizontal="left" wrapText="1"/>
    </xf>
    <xf numFmtId="0" fontId="12" fillId="5" borderId="8" xfId="0" applyFont="1" applyFill="1" applyBorder="1" applyAlignment="1">
      <alignment horizontal="left" vertical="center" wrapText="1"/>
    </xf>
    <xf numFmtId="0" fontId="12" fillId="5" borderId="6" xfId="0" applyFont="1" applyFill="1" applyBorder="1" applyAlignment="1">
      <alignment horizontal="left" vertical="center" wrapText="1"/>
    </xf>
    <xf numFmtId="0" fontId="1" fillId="0" borderId="0" xfId="0" applyFont="1" applyAlignment="1">
      <alignment horizontal="center" wrapText="1"/>
    </xf>
    <xf numFmtId="0" fontId="21" fillId="0" borderId="0" xfId="0" applyFont="1" applyAlignment="1">
      <alignment horizontal="center" wrapText="1"/>
    </xf>
    <xf numFmtId="0" fontId="21" fillId="0" borderId="0" xfId="0" applyFont="1" applyAlignment="1">
      <alignment horizontal="center" vertical="center" wrapText="1"/>
    </xf>
    <xf numFmtId="0" fontId="0" fillId="0" borderId="0" xfId="0" applyAlignment="1">
      <alignment horizontal="left" wrapText="1"/>
    </xf>
    <xf numFmtId="0" fontId="0" fillId="0" borderId="0" xfId="0" applyAlignment="1">
      <alignment horizontal="left"/>
    </xf>
    <xf numFmtId="0" fontId="3" fillId="5" borderId="7"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0" fillId="7" borderId="11" xfId="0" applyFont="1" applyFill="1" applyBorder="1" applyAlignment="1">
      <alignment horizontal="left" vertical="center" wrapText="1"/>
    </xf>
    <xf numFmtId="0" fontId="10" fillId="7" borderId="12" xfId="0" applyFont="1" applyFill="1" applyBorder="1" applyAlignment="1">
      <alignment horizontal="left" vertical="center" wrapText="1"/>
    </xf>
    <xf numFmtId="0" fontId="3" fillId="0" borderId="7" xfId="0" applyFont="1" applyBorder="1" applyAlignment="1">
      <alignment horizontal="left" vertical="center"/>
    </xf>
    <xf numFmtId="0" fontId="3" fillId="0" borderId="24" xfId="0" applyFont="1" applyBorder="1" applyAlignment="1">
      <alignment horizontal="left" vertical="center"/>
    </xf>
    <xf numFmtId="0" fontId="3" fillId="7" borderId="6" xfId="0" applyFont="1" applyFill="1" applyBorder="1" applyAlignment="1">
      <alignment horizontal="center"/>
    </xf>
    <xf numFmtId="0" fontId="3" fillId="7" borderId="1" xfId="0" applyFont="1" applyFill="1" applyBorder="1" applyAlignment="1">
      <alignment horizontal="center"/>
    </xf>
    <xf numFmtId="0" fontId="3" fillId="0" borderId="1" xfId="0" applyFont="1" applyBorder="1" applyAlignment="1">
      <alignment horizontal="left"/>
    </xf>
    <xf numFmtId="0" fontId="3" fillId="5" borderId="7" xfId="0" applyFont="1" applyFill="1" applyBorder="1" applyAlignment="1">
      <alignment horizontal="right"/>
    </xf>
    <xf numFmtId="0" fontId="35" fillId="0" borderId="8" xfId="0" applyFont="1" applyBorder="1" applyAlignment="1">
      <alignment horizontal="right"/>
    </xf>
    <xf numFmtId="0" fontId="35" fillId="0" borderId="6" xfId="0" applyFont="1" applyBorder="1" applyAlignment="1">
      <alignment horizontal="right"/>
    </xf>
    <xf numFmtId="0" fontId="35" fillId="0" borderId="9" xfId="0" applyFont="1" applyBorder="1" applyAlignment="1">
      <alignment horizontal="right"/>
    </xf>
    <xf numFmtId="0" fontId="35" fillId="0" borderId="10" xfId="0" applyFont="1" applyBorder="1" applyAlignment="1">
      <alignment horizontal="right"/>
    </xf>
    <xf numFmtId="0" fontId="6" fillId="0" borderId="5" xfId="0" applyFont="1" applyBorder="1" applyAlignment="1">
      <alignment horizontal="center" vertical="center"/>
    </xf>
    <xf numFmtId="0" fontId="6" fillId="0" borderId="16" xfId="0" applyFont="1" applyBorder="1" applyAlignment="1">
      <alignment horizontal="center" vertical="center"/>
    </xf>
    <xf numFmtId="0" fontId="6" fillId="0" borderId="7" xfId="0" applyFont="1" applyBorder="1" applyAlignment="1">
      <alignment horizontal="center" vertical="center"/>
    </xf>
  </cellXfs>
  <cellStyles count="1">
    <cellStyle name="Normal" xfId="0" builtinId="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'5)_PIL_dinamika_1_cet'!$D$46</c:f>
              <c:strCache>
                <c:ptCount val="1"/>
                <c:pt idx="0">
                  <c:v>Izsludināto iepirkumu skaits</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'5)_PIL_dinamika_1_cet'!$C$47:$C$49</c:f>
              <c:strCache>
                <c:ptCount val="3"/>
                <c:pt idx="0">
                  <c:v>Janvāris</c:v>
                </c:pt>
                <c:pt idx="1">
                  <c:v>Februāris</c:v>
                </c:pt>
                <c:pt idx="2">
                  <c:v>Marts</c:v>
                </c:pt>
              </c:strCache>
            </c:strRef>
          </c:cat>
          <c:val>
            <c:numRef>
              <c:f>'5)_PIL_dinamika_1_cet'!$D$47:$D$49</c:f>
              <c:numCache>
                <c:formatCode>General</c:formatCode>
                <c:ptCount val="3"/>
                <c:pt idx="0">
                  <c:v>81</c:v>
                </c:pt>
                <c:pt idx="1">
                  <c:v>191</c:v>
                </c:pt>
                <c:pt idx="2">
                  <c:v>33</c:v>
                </c:pt>
              </c:numCache>
            </c:numRef>
          </c:val>
          <c:extLst>
            <c:ext xmlns:c16="http://schemas.microsoft.com/office/drawing/2014/chart" uri="{C3380CC4-5D6E-409C-BE32-E72D297353CC}">
              <c16:uniqueId val="{00000000-4A17-47B3-AA36-4CBFE31374A7}"/>
            </c:ext>
          </c:extLst>
        </c:ser>
        <c:ser>
          <c:idx val="1"/>
          <c:order val="1"/>
          <c:tx>
            <c:strRef>
              <c:f>'5)_PIL_dinamika_1_cet'!$E$46</c:f>
              <c:strCache>
                <c:ptCount val="1"/>
                <c:pt idx="0">
                  <c:v>Paziņojumu par grozījumiem skaits</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dLbl>
              <c:idx val="0"/>
              <c:layout>
                <c:manualLayout>
                  <c:x val="-6.2745098039215684E-3"/>
                  <c:y val="-2.189381122294004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A92-40A2-9595-19E709CD600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'5)_PIL_dinamika_1_cet'!$C$47:$C$49</c:f>
              <c:strCache>
                <c:ptCount val="3"/>
                <c:pt idx="0">
                  <c:v>Janvāris</c:v>
                </c:pt>
                <c:pt idx="1">
                  <c:v>Februāris</c:v>
                </c:pt>
                <c:pt idx="2">
                  <c:v>Marts</c:v>
                </c:pt>
              </c:strCache>
            </c:strRef>
          </c:cat>
          <c:val>
            <c:numRef>
              <c:f>'5)_PIL_dinamika_1_cet'!$E$47:$E$49</c:f>
              <c:numCache>
                <c:formatCode>General</c:formatCode>
                <c:ptCount val="3"/>
                <c:pt idx="0">
                  <c:v>86</c:v>
                </c:pt>
                <c:pt idx="1">
                  <c:v>77</c:v>
                </c:pt>
                <c:pt idx="2">
                  <c:v>74</c:v>
                </c:pt>
              </c:numCache>
            </c:numRef>
          </c:val>
          <c:extLst>
            <c:ext xmlns:c16="http://schemas.microsoft.com/office/drawing/2014/chart" uri="{C3380CC4-5D6E-409C-BE32-E72D297353CC}">
              <c16:uniqueId val="{00000001-4A17-47B3-AA36-4CBFE31374A7}"/>
            </c:ext>
          </c:extLst>
        </c:ser>
        <c:ser>
          <c:idx val="2"/>
          <c:order val="2"/>
          <c:tx>
            <c:strRef>
              <c:f>'5)_PIL_dinamika_1_cet'!$F$46</c:f>
              <c:strCache>
                <c:ptCount val="1"/>
                <c:pt idx="0">
                  <c:v>Rezultātu paziņojumu skaits</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dLbl>
              <c:idx val="0"/>
              <c:layout>
                <c:manualLayout>
                  <c:x val="1.2549019607843079E-2"/>
                  <c:y val="-2.627257346752805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A92-40A2-9595-19E709CD600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'5)_PIL_dinamika_1_cet'!$C$47:$C$49</c:f>
              <c:strCache>
                <c:ptCount val="3"/>
                <c:pt idx="0">
                  <c:v>Janvāris</c:v>
                </c:pt>
                <c:pt idx="1">
                  <c:v>Februāris</c:v>
                </c:pt>
                <c:pt idx="2">
                  <c:v>Marts</c:v>
                </c:pt>
              </c:strCache>
            </c:strRef>
          </c:cat>
          <c:val>
            <c:numRef>
              <c:f>'5)_PIL_dinamika_1_cet'!$F$47:$F$49</c:f>
              <c:numCache>
                <c:formatCode>General</c:formatCode>
                <c:ptCount val="3"/>
                <c:pt idx="0">
                  <c:v>103</c:v>
                </c:pt>
                <c:pt idx="1">
                  <c:v>112</c:v>
                </c:pt>
                <c:pt idx="2">
                  <c:v>39</c:v>
                </c:pt>
              </c:numCache>
            </c:numRef>
          </c:val>
          <c:extLst>
            <c:ext xmlns:c16="http://schemas.microsoft.com/office/drawing/2014/chart" uri="{C3380CC4-5D6E-409C-BE32-E72D297353CC}">
              <c16:uniqueId val="{00000002-4A17-47B3-AA36-4CBFE31374A7}"/>
            </c:ext>
          </c:extLst>
        </c:ser>
        <c:dLbls>
          <c:showLegendKey val="0"/>
          <c:showVal val="0"/>
          <c:showCatName val="0"/>
          <c:showSerName val="0"/>
          <c:showPercent val="0"/>
          <c:showBubbleSize val="0"/>
        </c:dLbls>
        <c:gapWidth val="219"/>
        <c:axId val="191138480"/>
        <c:axId val="191132992"/>
      </c:barChart>
      <c:lineChart>
        <c:grouping val="standard"/>
        <c:varyColors val="0"/>
        <c:ser>
          <c:idx val="3"/>
          <c:order val="3"/>
          <c:tx>
            <c:strRef>
              <c:f>'5)_PIL_dinamika_1_cet'!$G$46</c:f>
              <c:strCache>
                <c:ptCount val="1"/>
                <c:pt idx="0">
                  <c:v>Rezultātos norādītā līgumcena (EUR bez PVN)</c:v>
                </c:pt>
              </c:strCache>
            </c:strRef>
          </c:tx>
          <c:spPr>
            <a:ln w="31750" cap="rnd">
              <a:solidFill>
                <a:schemeClr val="accent4"/>
              </a:solidFill>
              <a:round/>
            </a:ln>
            <a:effectLst>
              <a:outerShdw blurRad="40000" dist="23000" dir="5400000" rotWithShape="0">
                <a:srgbClr val="000000">
                  <a:alpha val="35000"/>
                </a:srgbClr>
              </a:outerShdw>
            </a:effectLst>
          </c:spPr>
          <c:marker>
            <c:symbol val="square"/>
            <c:size val="5"/>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w="12700">
                <a:solidFill>
                  <a:schemeClr val="accent1"/>
                </a:solidFill>
                <a:round/>
              </a:ln>
              <a:effectLst>
                <a:outerShdw blurRad="40000" dist="23000" dir="5400000" rotWithShape="0">
                  <a:srgbClr val="000000">
                    <a:alpha val="35000"/>
                  </a:srgbClr>
                </a:outerShdw>
              </a:effectLst>
            </c:spPr>
          </c:marker>
          <c:dLbls>
            <c:dLbl>
              <c:idx val="0"/>
              <c:layout>
                <c:manualLayout>
                  <c:x val="-8.9294179404045076E-2"/>
                  <c:y val="-8.53531092487388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BA6-4BA4-93B7-D5CE34931D76}"/>
                </c:ext>
              </c:extLst>
            </c:dLbl>
            <c:dLbl>
              <c:idx val="2"/>
              <c:layout>
                <c:manualLayout>
                  <c:x val="-0.11125496371777058"/>
                  <c:y val="-6.345929802579884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BA6-4BA4-93B7-D5CE34931D76}"/>
                </c:ext>
              </c:extLst>
            </c:dLbl>
            <c:spPr>
              <a:noFill/>
              <a:ln>
                <a:solidFill>
                  <a:schemeClr val="accent1"/>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lv-LV"/>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'5)_PIL_dinamika_1_cet'!$C$47:$C$49</c:f>
              <c:strCache>
                <c:ptCount val="3"/>
                <c:pt idx="0">
                  <c:v>Janvāris</c:v>
                </c:pt>
                <c:pt idx="1">
                  <c:v>Februāris</c:v>
                </c:pt>
                <c:pt idx="2">
                  <c:v>Marts</c:v>
                </c:pt>
              </c:strCache>
            </c:strRef>
          </c:cat>
          <c:val>
            <c:numRef>
              <c:f>'5)_PIL_dinamika_1_cet'!$G$47:$G$49</c:f>
              <c:numCache>
                <c:formatCode>General</c:formatCode>
                <c:ptCount val="3"/>
                <c:pt idx="0">
                  <c:v>108.58283299999999</c:v>
                </c:pt>
                <c:pt idx="1">
                  <c:v>184.98586700000001</c:v>
                </c:pt>
                <c:pt idx="2">
                  <c:v>7.9780959999999999</c:v>
                </c:pt>
              </c:numCache>
            </c:numRef>
          </c:val>
          <c:smooth val="0"/>
          <c:extLst>
            <c:ext xmlns:c16="http://schemas.microsoft.com/office/drawing/2014/chart" uri="{C3380CC4-5D6E-409C-BE32-E72D297353CC}">
              <c16:uniqueId val="{00000003-4A17-47B3-AA36-4CBFE31374A7}"/>
            </c:ext>
          </c:extLst>
        </c:ser>
        <c:dLbls>
          <c:showLegendKey val="0"/>
          <c:showVal val="0"/>
          <c:showCatName val="0"/>
          <c:showSerName val="0"/>
          <c:showPercent val="0"/>
          <c:showBubbleSize val="0"/>
        </c:dLbls>
        <c:marker val="1"/>
        <c:smooth val="0"/>
        <c:axId val="191132600"/>
        <c:axId val="191139264"/>
      </c:lineChart>
      <c:catAx>
        <c:axId val="191138480"/>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lv-LV"/>
          </a:p>
        </c:txPr>
        <c:crossAx val="191132992"/>
        <c:crosses val="autoZero"/>
        <c:auto val="1"/>
        <c:lblAlgn val="ctr"/>
        <c:lblOffset val="100"/>
        <c:noMultiLvlLbl val="0"/>
      </c:catAx>
      <c:valAx>
        <c:axId val="191132992"/>
        <c:scaling>
          <c:orientation val="minMax"/>
        </c:scaling>
        <c:delete val="0"/>
        <c:axPos val="l"/>
        <c:majorGridlines>
          <c:spPr>
            <a:ln w="9525" cap="flat" cmpd="sng" algn="ctr">
              <a:solidFill>
                <a:schemeClr val="tx2">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r>
                  <a:rPr lang="lv-LV"/>
                  <a:t>Skaits</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lv-LV"/>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lv-LV"/>
          </a:p>
        </c:txPr>
        <c:crossAx val="191138480"/>
        <c:crosses val="autoZero"/>
        <c:crossBetween val="between"/>
      </c:valAx>
      <c:valAx>
        <c:axId val="191139264"/>
        <c:scaling>
          <c:orientation val="minMax"/>
        </c:scaling>
        <c:delete val="0"/>
        <c:axPos val="r"/>
        <c:title>
          <c:tx>
            <c:rich>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r>
                  <a:rPr lang="lv-LV"/>
                  <a:t>Milj.EUR</a:t>
                </a:r>
                <a:r>
                  <a:rPr lang="lv-LV" baseline="0"/>
                  <a:t> (bez PVN)</a:t>
                </a:r>
                <a:endParaRPr lang="lv-LV"/>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lv-LV"/>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lv-LV"/>
          </a:p>
        </c:txPr>
        <c:crossAx val="191132600"/>
        <c:crosses val="max"/>
        <c:crossBetween val="between"/>
      </c:valAx>
      <c:catAx>
        <c:axId val="191132600"/>
        <c:scaling>
          <c:orientation val="minMax"/>
        </c:scaling>
        <c:delete val="1"/>
        <c:axPos val="b"/>
        <c:numFmt formatCode="General" sourceLinked="1"/>
        <c:majorTickMark val="out"/>
        <c:minorTickMark val="none"/>
        <c:tickLblPos val="nextTo"/>
        <c:crossAx val="19113926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'5)_PIL_dinamika_1_cet'!$J$46</c:f>
              <c:strCache>
                <c:ptCount val="1"/>
                <c:pt idx="0">
                  <c:v>Izsludināto iepirkumu skaits</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'5)_PIL_dinamika_1_cet'!$C$47:$C$49</c:f>
              <c:strCache>
                <c:ptCount val="3"/>
                <c:pt idx="0">
                  <c:v>Janvāris</c:v>
                </c:pt>
                <c:pt idx="1">
                  <c:v>Februāris</c:v>
                </c:pt>
                <c:pt idx="2">
                  <c:v>Marts</c:v>
                </c:pt>
              </c:strCache>
            </c:strRef>
          </c:cat>
          <c:val>
            <c:numRef>
              <c:f>'5)_PIL_dinamika_1_cet'!$J$47:$J$49</c:f>
              <c:numCache>
                <c:formatCode>General</c:formatCode>
                <c:ptCount val="3"/>
                <c:pt idx="0">
                  <c:v>163</c:v>
                </c:pt>
                <c:pt idx="1">
                  <c:v>363</c:v>
                </c:pt>
                <c:pt idx="2">
                  <c:v>99</c:v>
                </c:pt>
              </c:numCache>
            </c:numRef>
          </c:val>
          <c:extLst>
            <c:ext xmlns:c16="http://schemas.microsoft.com/office/drawing/2014/chart" uri="{C3380CC4-5D6E-409C-BE32-E72D297353CC}">
              <c16:uniqueId val="{00000000-E7A9-4AA8-A831-DA375EBEDD09}"/>
            </c:ext>
          </c:extLst>
        </c:ser>
        <c:ser>
          <c:idx val="1"/>
          <c:order val="1"/>
          <c:tx>
            <c:strRef>
              <c:f>'5)_PIL_dinamika_1_cet'!$K$46</c:f>
              <c:strCache>
                <c:ptCount val="1"/>
                <c:pt idx="0">
                  <c:v>Paziņojumu par grozījumiem skaits</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'5)_PIL_dinamika_1_cet'!$C$47:$C$49</c:f>
              <c:strCache>
                <c:ptCount val="3"/>
                <c:pt idx="0">
                  <c:v>Janvāris</c:v>
                </c:pt>
                <c:pt idx="1">
                  <c:v>Februāris</c:v>
                </c:pt>
                <c:pt idx="2">
                  <c:v>Marts</c:v>
                </c:pt>
              </c:strCache>
            </c:strRef>
          </c:cat>
          <c:val>
            <c:numRef>
              <c:f>'5)_PIL_dinamika_1_cet'!$K$47:$K$49</c:f>
              <c:numCache>
                <c:formatCode>General</c:formatCode>
                <c:ptCount val="3"/>
                <c:pt idx="0">
                  <c:v>88</c:v>
                </c:pt>
                <c:pt idx="1">
                  <c:v>105</c:v>
                </c:pt>
                <c:pt idx="2">
                  <c:v>66</c:v>
                </c:pt>
              </c:numCache>
            </c:numRef>
          </c:val>
          <c:extLst>
            <c:ext xmlns:c16="http://schemas.microsoft.com/office/drawing/2014/chart" uri="{C3380CC4-5D6E-409C-BE32-E72D297353CC}">
              <c16:uniqueId val="{00000001-E7A9-4AA8-A831-DA375EBEDD09}"/>
            </c:ext>
          </c:extLst>
        </c:ser>
        <c:ser>
          <c:idx val="2"/>
          <c:order val="2"/>
          <c:tx>
            <c:strRef>
              <c:f>'5)_PIL_dinamika_1_cet'!$L$46</c:f>
              <c:strCache>
                <c:ptCount val="1"/>
                <c:pt idx="0">
                  <c:v>Rezultātu paziņojumu skaits</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'5)_PIL_dinamika_1_cet'!$C$47:$C$49</c:f>
              <c:strCache>
                <c:ptCount val="3"/>
                <c:pt idx="0">
                  <c:v>Janvāris</c:v>
                </c:pt>
                <c:pt idx="1">
                  <c:v>Februāris</c:v>
                </c:pt>
                <c:pt idx="2">
                  <c:v>Marts</c:v>
                </c:pt>
              </c:strCache>
            </c:strRef>
          </c:cat>
          <c:val>
            <c:numRef>
              <c:f>'5)_PIL_dinamika_1_cet'!$L$47:$L$49</c:f>
              <c:numCache>
                <c:formatCode>General</c:formatCode>
                <c:ptCount val="3"/>
                <c:pt idx="0">
                  <c:v>156</c:v>
                </c:pt>
                <c:pt idx="1">
                  <c:v>145</c:v>
                </c:pt>
                <c:pt idx="2">
                  <c:v>72</c:v>
                </c:pt>
              </c:numCache>
            </c:numRef>
          </c:val>
          <c:extLst>
            <c:ext xmlns:c16="http://schemas.microsoft.com/office/drawing/2014/chart" uri="{C3380CC4-5D6E-409C-BE32-E72D297353CC}">
              <c16:uniqueId val="{00000002-E7A9-4AA8-A831-DA375EBEDD09}"/>
            </c:ext>
          </c:extLst>
        </c:ser>
        <c:dLbls>
          <c:showLegendKey val="0"/>
          <c:showVal val="0"/>
          <c:showCatName val="0"/>
          <c:showSerName val="0"/>
          <c:showPercent val="0"/>
          <c:showBubbleSize val="0"/>
        </c:dLbls>
        <c:gapWidth val="219"/>
        <c:axId val="191138872"/>
        <c:axId val="191137304"/>
      </c:barChart>
      <c:lineChart>
        <c:grouping val="standard"/>
        <c:varyColors val="0"/>
        <c:ser>
          <c:idx val="3"/>
          <c:order val="3"/>
          <c:tx>
            <c:strRef>
              <c:f>'5)_PIL_dinamika_1_cet'!$M$46</c:f>
              <c:strCache>
                <c:ptCount val="1"/>
                <c:pt idx="0">
                  <c:v>Rezultātos norādītā līgumcena (EUR bez PVN)</c:v>
                </c:pt>
              </c:strCache>
            </c:strRef>
          </c:tx>
          <c:spPr>
            <a:ln w="31750" cap="rnd">
              <a:solidFill>
                <a:schemeClr val="accent4"/>
              </a:solidFill>
              <a:round/>
            </a:ln>
            <a:effectLst>
              <a:outerShdw blurRad="40000" dist="23000" dir="5400000" rotWithShape="0">
                <a:srgbClr val="000000">
                  <a:alpha val="35000"/>
                </a:srgbClr>
              </a:outerShdw>
            </a:effectLst>
          </c:spPr>
          <c:marker>
            <c:symbol val="square"/>
            <c:size val="5"/>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w="12700">
                <a:solidFill>
                  <a:schemeClr val="lt2"/>
                </a:solidFill>
                <a:round/>
              </a:ln>
              <a:effectLst>
                <a:outerShdw blurRad="40000" dist="23000" dir="5400000" rotWithShape="0">
                  <a:srgbClr val="000000">
                    <a:alpha val="35000"/>
                  </a:srgbClr>
                </a:outerShdw>
              </a:effectLst>
            </c:spPr>
          </c:marker>
          <c:dLbls>
            <c:dLbl>
              <c:idx val="0"/>
              <c:layout>
                <c:manualLayout>
                  <c:x val="-6.1058885286397996E-2"/>
                  <c:y val="-0.15979206740673496"/>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39D-4687-A79E-7C9C1AB52BCB}"/>
                </c:ext>
              </c:extLst>
            </c:dLbl>
            <c:dLbl>
              <c:idx val="1"/>
              <c:layout>
                <c:manualLayout>
                  <c:x val="-4.5372610776594047E-2"/>
                  <c:y val="-0.1335194939392069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39D-4687-A79E-7C9C1AB52BCB}"/>
                </c:ext>
              </c:extLst>
            </c:dLbl>
            <c:dLbl>
              <c:idx val="2"/>
              <c:layout>
                <c:manualLayout>
                  <c:x val="-7.9882414698162846E-2"/>
                  <c:y val="-5.47017735366228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E45-4656-934F-0D2C260B2CE6}"/>
                </c:ext>
              </c:extLst>
            </c:dLbl>
            <c:spPr>
              <a:noFill/>
              <a:ln>
                <a:solidFill>
                  <a:schemeClr val="accent1"/>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lv-LV"/>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'5)_PIL_dinamika_1_cet'!$C$47:$C$49</c:f>
              <c:strCache>
                <c:ptCount val="3"/>
                <c:pt idx="0">
                  <c:v>Janvāris</c:v>
                </c:pt>
                <c:pt idx="1">
                  <c:v>Februāris</c:v>
                </c:pt>
                <c:pt idx="2">
                  <c:v>Marts</c:v>
                </c:pt>
              </c:strCache>
            </c:strRef>
          </c:cat>
          <c:val>
            <c:numRef>
              <c:f>'5)_PIL_dinamika_1_cet'!$M$47:$M$49</c:f>
              <c:numCache>
                <c:formatCode>General</c:formatCode>
                <c:ptCount val="3"/>
                <c:pt idx="0">
                  <c:v>35.950349000000003</c:v>
                </c:pt>
                <c:pt idx="1">
                  <c:v>36.164119999999997</c:v>
                </c:pt>
                <c:pt idx="2">
                  <c:v>11.621339000000001</c:v>
                </c:pt>
              </c:numCache>
            </c:numRef>
          </c:val>
          <c:smooth val="0"/>
          <c:extLst>
            <c:ext xmlns:c16="http://schemas.microsoft.com/office/drawing/2014/chart" uri="{C3380CC4-5D6E-409C-BE32-E72D297353CC}">
              <c16:uniqueId val="{00000003-E7A9-4AA8-A831-DA375EBEDD09}"/>
            </c:ext>
          </c:extLst>
        </c:ser>
        <c:dLbls>
          <c:showLegendKey val="0"/>
          <c:showVal val="0"/>
          <c:showCatName val="0"/>
          <c:showSerName val="0"/>
          <c:showPercent val="0"/>
          <c:showBubbleSize val="0"/>
        </c:dLbls>
        <c:marker val="1"/>
        <c:smooth val="0"/>
        <c:axId val="191134952"/>
        <c:axId val="191139656"/>
      </c:lineChart>
      <c:catAx>
        <c:axId val="191138872"/>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lv-LV"/>
          </a:p>
        </c:txPr>
        <c:crossAx val="191137304"/>
        <c:crosses val="autoZero"/>
        <c:auto val="1"/>
        <c:lblAlgn val="ctr"/>
        <c:lblOffset val="100"/>
        <c:noMultiLvlLbl val="0"/>
      </c:catAx>
      <c:valAx>
        <c:axId val="191137304"/>
        <c:scaling>
          <c:orientation val="minMax"/>
        </c:scaling>
        <c:delete val="0"/>
        <c:axPos val="l"/>
        <c:majorGridlines>
          <c:spPr>
            <a:ln w="9525" cap="flat" cmpd="sng" algn="ctr">
              <a:solidFill>
                <a:schemeClr val="tx2">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r>
                  <a:rPr lang="lv-LV"/>
                  <a:t>Skaits</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lv-LV"/>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lv-LV"/>
          </a:p>
        </c:txPr>
        <c:crossAx val="191138872"/>
        <c:crosses val="autoZero"/>
        <c:crossBetween val="between"/>
      </c:valAx>
      <c:valAx>
        <c:axId val="191139656"/>
        <c:scaling>
          <c:orientation val="minMax"/>
        </c:scaling>
        <c:delete val="0"/>
        <c:axPos val="r"/>
        <c:title>
          <c:tx>
            <c:rich>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r>
                  <a:rPr lang="lv-LV"/>
                  <a:t>Milj.EUR</a:t>
                </a:r>
                <a:r>
                  <a:rPr lang="lv-LV" baseline="0"/>
                  <a:t> (bez PVN)</a:t>
                </a:r>
                <a:endParaRPr lang="lv-LV"/>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lv-LV"/>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lv-LV"/>
          </a:p>
        </c:txPr>
        <c:crossAx val="191134952"/>
        <c:crosses val="max"/>
        <c:crossBetween val="between"/>
      </c:valAx>
      <c:catAx>
        <c:axId val="191134952"/>
        <c:scaling>
          <c:orientation val="minMax"/>
        </c:scaling>
        <c:delete val="1"/>
        <c:axPos val="b"/>
        <c:numFmt formatCode="General" sourceLinked="1"/>
        <c:majorTickMark val="out"/>
        <c:minorTickMark val="none"/>
        <c:tickLblPos val="nextTo"/>
        <c:crossAx val="19113965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'8)_PIL_cet_dinamika_virs_zem'!$D$40</c:f>
              <c:strCache>
                <c:ptCount val="1"/>
                <c:pt idx="0">
                  <c:v>Rezultātu paziņojumu skaits iepirkumiem virs ES līgumcenu sliekšņa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'8)_PIL_cet_dinamika_virs_zem'!$C$41:$C$53</c:f>
              <c:strCache>
                <c:ptCount val="13"/>
                <c:pt idx="0">
                  <c:v>2014/I</c:v>
                </c:pt>
                <c:pt idx="1">
                  <c:v>2014/II</c:v>
                </c:pt>
                <c:pt idx="2">
                  <c:v>2014/III</c:v>
                </c:pt>
                <c:pt idx="3">
                  <c:v>2014/IV</c:v>
                </c:pt>
                <c:pt idx="4">
                  <c:v>2015/I</c:v>
                </c:pt>
                <c:pt idx="5">
                  <c:v>2015/II</c:v>
                </c:pt>
                <c:pt idx="6">
                  <c:v>2015/III</c:v>
                </c:pt>
                <c:pt idx="7">
                  <c:v>2015/IV</c:v>
                </c:pt>
                <c:pt idx="8">
                  <c:v>2016/I</c:v>
                </c:pt>
                <c:pt idx="9">
                  <c:v>2016/II</c:v>
                </c:pt>
                <c:pt idx="10">
                  <c:v>2016/III</c:v>
                </c:pt>
                <c:pt idx="11">
                  <c:v>2016/IV</c:v>
                </c:pt>
                <c:pt idx="12">
                  <c:v>2017/I</c:v>
                </c:pt>
              </c:strCache>
            </c:strRef>
          </c:cat>
          <c:val>
            <c:numRef>
              <c:f>'8)_PIL_cet_dinamika_virs_zem'!$D$41:$D$53</c:f>
              <c:numCache>
                <c:formatCode>General</c:formatCode>
                <c:ptCount val="13"/>
                <c:pt idx="0">
                  <c:v>258</c:v>
                </c:pt>
                <c:pt idx="1">
                  <c:v>323</c:v>
                </c:pt>
                <c:pt idx="2">
                  <c:v>328</c:v>
                </c:pt>
                <c:pt idx="3">
                  <c:v>389</c:v>
                </c:pt>
                <c:pt idx="4">
                  <c:v>330</c:v>
                </c:pt>
                <c:pt idx="5">
                  <c:v>375</c:v>
                </c:pt>
                <c:pt idx="6">
                  <c:v>453</c:v>
                </c:pt>
                <c:pt idx="7">
                  <c:v>348</c:v>
                </c:pt>
                <c:pt idx="8">
                  <c:v>287</c:v>
                </c:pt>
                <c:pt idx="9">
                  <c:v>300</c:v>
                </c:pt>
                <c:pt idx="10">
                  <c:v>350</c:v>
                </c:pt>
                <c:pt idx="11">
                  <c:v>333</c:v>
                </c:pt>
                <c:pt idx="12">
                  <c:v>254</c:v>
                </c:pt>
              </c:numCache>
            </c:numRef>
          </c:val>
          <c:extLst>
            <c:ext xmlns:c16="http://schemas.microsoft.com/office/drawing/2014/chart" uri="{C3380CC4-5D6E-409C-BE32-E72D297353CC}">
              <c16:uniqueId val="{00000000-9C96-4BB3-AA38-7C38B500FFE3}"/>
            </c:ext>
          </c:extLst>
        </c:ser>
        <c:ser>
          <c:idx val="2"/>
          <c:order val="2"/>
          <c:tx>
            <c:strRef>
              <c:f>'8)_PIL_cet_dinamika_virs_zem'!$F$40</c:f>
              <c:strCache>
                <c:ptCount val="1"/>
                <c:pt idx="0">
                  <c:v>Rezultātu paziņojumu skaits iepirkumiem zem ES līgumcenu sliekšņa</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'8)_PIL_cet_dinamika_virs_zem'!$C$41:$C$53</c:f>
              <c:strCache>
                <c:ptCount val="13"/>
                <c:pt idx="0">
                  <c:v>2014/I</c:v>
                </c:pt>
                <c:pt idx="1">
                  <c:v>2014/II</c:v>
                </c:pt>
                <c:pt idx="2">
                  <c:v>2014/III</c:v>
                </c:pt>
                <c:pt idx="3">
                  <c:v>2014/IV</c:v>
                </c:pt>
                <c:pt idx="4">
                  <c:v>2015/I</c:v>
                </c:pt>
                <c:pt idx="5">
                  <c:v>2015/II</c:v>
                </c:pt>
                <c:pt idx="6">
                  <c:v>2015/III</c:v>
                </c:pt>
                <c:pt idx="7">
                  <c:v>2015/IV</c:v>
                </c:pt>
                <c:pt idx="8">
                  <c:v>2016/I</c:v>
                </c:pt>
                <c:pt idx="9">
                  <c:v>2016/II</c:v>
                </c:pt>
                <c:pt idx="10">
                  <c:v>2016/III</c:v>
                </c:pt>
                <c:pt idx="11">
                  <c:v>2016/IV</c:v>
                </c:pt>
                <c:pt idx="12">
                  <c:v>2017/I</c:v>
                </c:pt>
              </c:strCache>
            </c:strRef>
          </c:cat>
          <c:val>
            <c:numRef>
              <c:f>'8)_PIL_cet_dinamika_virs_zem'!$F$41:$F$53</c:f>
              <c:numCache>
                <c:formatCode>General</c:formatCode>
                <c:ptCount val="13"/>
                <c:pt idx="0">
                  <c:v>544</c:v>
                </c:pt>
                <c:pt idx="1">
                  <c:v>744</c:v>
                </c:pt>
                <c:pt idx="2">
                  <c:v>687</c:v>
                </c:pt>
                <c:pt idx="3">
                  <c:v>531</c:v>
                </c:pt>
                <c:pt idx="4">
                  <c:v>424</c:v>
                </c:pt>
                <c:pt idx="5">
                  <c:v>671</c:v>
                </c:pt>
                <c:pt idx="6">
                  <c:v>522</c:v>
                </c:pt>
                <c:pt idx="7">
                  <c:v>457</c:v>
                </c:pt>
                <c:pt idx="8">
                  <c:v>440</c:v>
                </c:pt>
                <c:pt idx="9">
                  <c:v>648</c:v>
                </c:pt>
                <c:pt idx="10">
                  <c:v>541</c:v>
                </c:pt>
                <c:pt idx="11">
                  <c:v>561</c:v>
                </c:pt>
                <c:pt idx="12">
                  <c:v>373</c:v>
                </c:pt>
              </c:numCache>
            </c:numRef>
          </c:val>
          <c:extLst>
            <c:ext xmlns:c16="http://schemas.microsoft.com/office/drawing/2014/chart" uri="{C3380CC4-5D6E-409C-BE32-E72D297353CC}">
              <c16:uniqueId val="{00000002-9C96-4BB3-AA38-7C38B500FFE3}"/>
            </c:ext>
          </c:extLst>
        </c:ser>
        <c:dLbls>
          <c:showLegendKey val="0"/>
          <c:showVal val="0"/>
          <c:showCatName val="0"/>
          <c:showSerName val="0"/>
          <c:showPercent val="0"/>
          <c:showBubbleSize val="0"/>
        </c:dLbls>
        <c:gapWidth val="219"/>
        <c:axId val="191134168"/>
        <c:axId val="191136520"/>
      </c:barChart>
      <c:lineChart>
        <c:grouping val="standard"/>
        <c:varyColors val="0"/>
        <c:ser>
          <c:idx val="1"/>
          <c:order val="1"/>
          <c:tx>
            <c:strRef>
              <c:f>'8)_PIL_cet_dinamika_virs_zem'!$E$40</c:f>
              <c:strCache>
                <c:ptCount val="1"/>
                <c:pt idx="0">
                  <c:v>Rezultātos norādītā līgumcena virs ES sliekšņa iepirkumiem (milj.eiro)</c:v>
                </c:pt>
              </c:strCache>
            </c:strRef>
          </c:tx>
          <c:spPr>
            <a:ln w="28575" cap="rnd">
              <a:solidFill>
                <a:schemeClr val="accent2"/>
              </a:solidFill>
              <a:round/>
            </a:ln>
            <a:effectLst/>
          </c:spPr>
          <c:marker>
            <c:symbol val="none"/>
          </c:marker>
          <c:dLbls>
            <c:spPr>
              <a:solidFill>
                <a:schemeClr val="accent2">
                  <a:lumMod val="20000"/>
                  <a:lumOff val="8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'8)_PIL_cet_dinamika_virs_zem'!$C$41:$C$53</c:f>
              <c:strCache>
                <c:ptCount val="13"/>
                <c:pt idx="0">
                  <c:v>2014/I</c:v>
                </c:pt>
                <c:pt idx="1">
                  <c:v>2014/II</c:v>
                </c:pt>
                <c:pt idx="2">
                  <c:v>2014/III</c:v>
                </c:pt>
                <c:pt idx="3">
                  <c:v>2014/IV</c:v>
                </c:pt>
                <c:pt idx="4">
                  <c:v>2015/I</c:v>
                </c:pt>
                <c:pt idx="5">
                  <c:v>2015/II</c:v>
                </c:pt>
                <c:pt idx="6">
                  <c:v>2015/III</c:v>
                </c:pt>
                <c:pt idx="7">
                  <c:v>2015/IV</c:v>
                </c:pt>
                <c:pt idx="8">
                  <c:v>2016/I</c:v>
                </c:pt>
                <c:pt idx="9">
                  <c:v>2016/II</c:v>
                </c:pt>
                <c:pt idx="10">
                  <c:v>2016/III</c:v>
                </c:pt>
                <c:pt idx="11">
                  <c:v>2016/IV</c:v>
                </c:pt>
                <c:pt idx="12">
                  <c:v>2017/I</c:v>
                </c:pt>
              </c:strCache>
            </c:strRef>
          </c:cat>
          <c:val>
            <c:numRef>
              <c:f>'8)_PIL_cet_dinamika_virs_zem'!$E$41:$E$53</c:f>
              <c:numCache>
                <c:formatCode>#\ ##0.0</c:formatCode>
                <c:ptCount val="13"/>
                <c:pt idx="0">
                  <c:v>163.187083</c:v>
                </c:pt>
                <c:pt idx="1">
                  <c:v>406.67149000000001</c:v>
                </c:pt>
                <c:pt idx="2">
                  <c:v>310.35264000000001</c:v>
                </c:pt>
                <c:pt idx="3">
                  <c:v>301.407759</c:v>
                </c:pt>
                <c:pt idx="4">
                  <c:v>508.36058000000003</c:v>
                </c:pt>
                <c:pt idx="5">
                  <c:v>258.22252300000002</c:v>
                </c:pt>
                <c:pt idx="6">
                  <c:v>323.10068000000001</c:v>
                </c:pt>
                <c:pt idx="7">
                  <c:v>275.7</c:v>
                </c:pt>
                <c:pt idx="8">
                  <c:v>217.7</c:v>
                </c:pt>
                <c:pt idx="9">
                  <c:v>333</c:v>
                </c:pt>
                <c:pt idx="10">
                  <c:v>306.5</c:v>
                </c:pt>
                <c:pt idx="11">
                  <c:v>374.7</c:v>
                </c:pt>
                <c:pt idx="12">
                  <c:v>301.54679599999997</c:v>
                </c:pt>
              </c:numCache>
            </c:numRef>
          </c:val>
          <c:smooth val="0"/>
          <c:extLst>
            <c:ext xmlns:c16="http://schemas.microsoft.com/office/drawing/2014/chart" uri="{C3380CC4-5D6E-409C-BE32-E72D297353CC}">
              <c16:uniqueId val="{00000001-9C96-4BB3-AA38-7C38B500FFE3}"/>
            </c:ext>
          </c:extLst>
        </c:ser>
        <c:ser>
          <c:idx val="3"/>
          <c:order val="3"/>
          <c:tx>
            <c:strRef>
              <c:f>'8)_PIL_cet_dinamika_virs_zem'!$G$40</c:f>
              <c:strCache>
                <c:ptCount val="1"/>
                <c:pt idx="0">
                  <c:v>Rezultātos norādītā līgumcena zem ES sliekšņa iepirkumiem (milj.eiro)</c:v>
                </c:pt>
              </c:strCache>
            </c:strRef>
          </c:tx>
          <c:spPr>
            <a:ln w="28575" cap="rnd">
              <a:solidFill>
                <a:schemeClr val="accent4"/>
              </a:solidFill>
              <a:round/>
            </a:ln>
            <a:effectLst/>
          </c:spPr>
          <c:marker>
            <c:symbol val="none"/>
          </c:marker>
          <c:dLbls>
            <c:dLbl>
              <c:idx val="0"/>
              <c:layout>
                <c:manualLayout>
                  <c:x val="-2.119460500963391E-2"/>
                  <c:y val="6.2561094819159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C96-4BB3-AA38-7C38B500FFE3}"/>
                </c:ext>
              </c:extLst>
            </c:dLbl>
            <c:spPr>
              <a:solidFill>
                <a:schemeClr val="accent1">
                  <a:lumMod val="20000"/>
                  <a:lumOff val="8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'8)_PIL_cet_dinamika_virs_zem'!$C$41:$C$53</c:f>
              <c:strCache>
                <c:ptCount val="13"/>
                <c:pt idx="0">
                  <c:v>2014/I</c:v>
                </c:pt>
                <c:pt idx="1">
                  <c:v>2014/II</c:v>
                </c:pt>
                <c:pt idx="2">
                  <c:v>2014/III</c:v>
                </c:pt>
                <c:pt idx="3">
                  <c:v>2014/IV</c:v>
                </c:pt>
                <c:pt idx="4">
                  <c:v>2015/I</c:v>
                </c:pt>
                <c:pt idx="5">
                  <c:v>2015/II</c:v>
                </c:pt>
                <c:pt idx="6">
                  <c:v>2015/III</c:v>
                </c:pt>
                <c:pt idx="7">
                  <c:v>2015/IV</c:v>
                </c:pt>
                <c:pt idx="8">
                  <c:v>2016/I</c:v>
                </c:pt>
                <c:pt idx="9">
                  <c:v>2016/II</c:v>
                </c:pt>
                <c:pt idx="10">
                  <c:v>2016/III</c:v>
                </c:pt>
                <c:pt idx="11">
                  <c:v>2016/IV</c:v>
                </c:pt>
                <c:pt idx="12">
                  <c:v>2017/I</c:v>
                </c:pt>
              </c:strCache>
            </c:strRef>
          </c:cat>
          <c:val>
            <c:numRef>
              <c:f>'8)_PIL_cet_dinamika_virs_zem'!$G$41:$G$53</c:f>
              <c:numCache>
                <c:formatCode>#\ ##0.0</c:formatCode>
                <c:ptCount val="13"/>
                <c:pt idx="0">
                  <c:v>110.50492199999999</c:v>
                </c:pt>
                <c:pt idx="1">
                  <c:v>154.91711799999999</c:v>
                </c:pt>
                <c:pt idx="2">
                  <c:v>123.844688</c:v>
                </c:pt>
                <c:pt idx="3">
                  <c:v>71.127697999999995</c:v>
                </c:pt>
                <c:pt idx="4">
                  <c:v>65.364176999999998</c:v>
                </c:pt>
                <c:pt idx="5">
                  <c:v>144.38638</c:v>
                </c:pt>
                <c:pt idx="6">
                  <c:v>92.490590999999995</c:v>
                </c:pt>
                <c:pt idx="7">
                  <c:v>52.1</c:v>
                </c:pt>
                <c:pt idx="8">
                  <c:v>85.4</c:v>
                </c:pt>
                <c:pt idx="9">
                  <c:v>140.80000000000001</c:v>
                </c:pt>
                <c:pt idx="10">
                  <c:v>130.30000000000001</c:v>
                </c:pt>
                <c:pt idx="11">
                  <c:v>114.6</c:v>
                </c:pt>
                <c:pt idx="12">
                  <c:v>83.735808000000006</c:v>
                </c:pt>
              </c:numCache>
            </c:numRef>
          </c:val>
          <c:smooth val="0"/>
          <c:extLst>
            <c:ext xmlns:c16="http://schemas.microsoft.com/office/drawing/2014/chart" uri="{C3380CC4-5D6E-409C-BE32-E72D297353CC}">
              <c16:uniqueId val="{00000003-9C96-4BB3-AA38-7C38B500FFE3}"/>
            </c:ext>
          </c:extLst>
        </c:ser>
        <c:dLbls>
          <c:showLegendKey val="0"/>
          <c:showVal val="0"/>
          <c:showCatName val="0"/>
          <c:showSerName val="0"/>
          <c:showPercent val="0"/>
          <c:showBubbleSize val="0"/>
        </c:dLbls>
        <c:marker val="1"/>
        <c:smooth val="0"/>
        <c:axId val="191137696"/>
        <c:axId val="191134560"/>
      </c:lineChart>
      <c:catAx>
        <c:axId val="191134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91136520"/>
        <c:crosses val="autoZero"/>
        <c:auto val="1"/>
        <c:lblAlgn val="ctr"/>
        <c:lblOffset val="100"/>
        <c:noMultiLvlLbl val="0"/>
      </c:catAx>
      <c:valAx>
        <c:axId val="191136520"/>
        <c:scaling>
          <c:orientation val="minMax"/>
          <c:max val="8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lv-LV"/>
                  <a:t>Rezultātu paziņojumu skaits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lv-LV"/>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91134168"/>
        <c:crosses val="autoZero"/>
        <c:crossBetween val="between"/>
      </c:valAx>
      <c:valAx>
        <c:axId val="191134560"/>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lv-LV"/>
                  <a:t>Rezultātos</a:t>
                </a:r>
                <a:r>
                  <a:rPr lang="lv-LV" baseline="0"/>
                  <a:t> norādītā līgumcena (milj.eiro)</a:t>
                </a:r>
                <a:endParaRPr lang="lv-LV"/>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lv-LV"/>
            </a:p>
          </c:txPr>
        </c:title>
        <c:numFmt formatCode="#\ ##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91137696"/>
        <c:crosses val="max"/>
        <c:crossBetween val="between"/>
      </c:valAx>
      <c:catAx>
        <c:axId val="191137696"/>
        <c:scaling>
          <c:orientation val="minMax"/>
        </c:scaling>
        <c:delete val="1"/>
        <c:axPos val="b"/>
        <c:numFmt formatCode="General" sourceLinked="1"/>
        <c:majorTickMark val="out"/>
        <c:minorTickMark val="none"/>
        <c:tickLblPos val="nextTo"/>
        <c:crossAx val="191134560"/>
        <c:crosses val="autoZero"/>
        <c:auto val="1"/>
        <c:lblAlgn val="ctr"/>
        <c:lblOffset val="100"/>
        <c:noMultiLvlLbl val="0"/>
      </c:catAx>
      <c:spPr>
        <a:noFill/>
        <a:ln>
          <a:noFill/>
        </a:ln>
        <a:effectLst/>
      </c:spPr>
    </c:plotArea>
    <c:legend>
      <c:legendPos val="b"/>
      <c:layout>
        <c:manualLayout>
          <c:xMode val="edge"/>
          <c:yMode val="edge"/>
          <c:x val="5.5635737840462253E-2"/>
          <c:y val="0.84804217524385384"/>
          <c:w val="0.8426010780104467"/>
          <c:h val="0.12139430995194368"/>
        </c:manualLayout>
      </c:layout>
      <c:overlay val="0"/>
      <c:spPr>
        <a:noFill/>
        <a:ln>
          <a:noFill/>
        </a:ln>
        <a:effectLst>
          <a:outerShdw blurRad="50800" dist="50800" dir="5400000" sx="1000" sy="1000" algn="ctr" rotWithShape="0">
            <a:srgbClr val="000000">
              <a:alpha val="50000"/>
            </a:srgbClr>
          </a:outerShdw>
        </a:effectLst>
      </c:spPr>
      <c:txPr>
        <a:bodyPr rot="0" spcFirstLastPara="1" vertOverflow="ellipsis" vert="horz" wrap="square" anchor="ctr" anchorCtr="1"/>
        <a:lstStyle/>
        <a:p>
          <a:pPr>
            <a:defRPr sz="880" b="0" i="0" u="none" strike="noStrike" kern="1200" spc="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'9)PIL_din_proced_vide_ES_skaits'!$J$37</c:f>
              <c:strCache>
                <c:ptCount val="1"/>
                <c:pt idx="0">
                  <c:v>Vides prasības</c:v>
                </c:pt>
              </c:strCache>
            </c:strRef>
          </c:tx>
          <c:spPr>
            <a:solidFill>
              <a:schemeClr val="accent3">
                <a:lumMod val="60000"/>
                <a:lumOff val="40000"/>
              </a:schemeClr>
            </a:solidFill>
            <a:ln>
              <a:noFill/>
            </a:ln>
            <a:effectLst/>
          </c:spPr>
          <c:invertIfNegative val="0"/>
          <c:dLbls>
            <c:dLbl>
              <c:idx val="0"/>
              <c:layout>
                <c:manualLayout>
                  <c:x val="3.5705893529257487E-2"/>
                  <c:y val="4.629629629629629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9FD-4EBD-BA6A-FCF4DCC262A3}"/>
                </c:ext>
              </c:extLst>
            </c:dLbl>
            <c:dLbl>
              <c:idx val="1"/>
              <c:layout>
                <c:manualLayout>
                  <c:x val="3.0068120866743177E-2"/>
                  <c:y val="1.388888888888888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9FD-4EBD-BA6A-FCF4DCC262A3}"/>
                </c:ext>
              </c:extLst>
            </c:dLbl>
            <c:dLbl>
              <c:idx val="2"/>
              <c:layout>
                <c:manualLayout>
                  <c:x val="3.0068120866743108E-2"/>
                  <c:y val="-4.629629629629629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9FD-4EBD-BA6A-FCF4DCC262A3}"/>
                </c:ext>
              </c:extLst>
            </c:dLbl>
            <c:dLbl>
              <c:idx val="3"/>
              <c:layout>
                <c:manualLayout>
                  <c:x val="3.0068120866743177E-2"/>
                  <c:y val="-9.259259259259343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9FD-4EBD-BA6A-FCF4DCC262A3}"/>
                </c:ext>
              </c:extLst>
            </c:dLbl>
            <c:dLbl>
              <c:idx val="4"/>
              <c:layout>
                <c:manualLayout>
                  <c:x val="2.818886331257173E-2"/>
                  <c:y val="9.259259259259258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9FD-4EBD-BA6A-FCF4DCC262A3}"/>
                </c:ext>
              </c:extLst>
            </c:dLbl>
            <c:dLbl>
              <c:idx val="5"/>
              <c:layout>
                <c:manualLayout>
                  <c:x val="2.2551090650057382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9FD-4EBD-BA6A-FCF4DCC262A3}"/>
                </c:ext>
              </c:extLst>
            </c:dLbl>
            <c:dLbl>
              <c:idx val="6"/>
              <c:layout>
                <c:manualLayout>
                  <c:x val="2.630960575840028E-2"/>
                  <c:y val="4.629629629629544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9FD-4EBD-BA6A-FCF4DCC262A3}"/>
                </c:ext>
              </c:extLst>
            </c:dLbl>
            <c:dLbl>
              <c:idx val="9"/>
              <c:layout>
                <c:manualLayout>
                  <c:x val="1.5286624203821531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A74-40E6-99D1-F5C288957B98}"/>
                </c:ext>
              </c:extLst>
            </c:dLbl>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'9)PIL_din_proced_vide_ES_skaits'!$I$38:$I$50</c:f>
              <c:strCache>
                <c:ptCount val="13"/>
                <c:pt idx="0">
                  <c:v>2014/I</c:v>
                </c:pt>
                <c:pt idx="1">
                  <c:v>2014/II</c:v>
                </c:pt>
                <c:pt idx="2">
                  <c:v>2014/III</c:v>
                </c:pt>
                <c:pt idx="3">
                  <c:v>2014/IV</c:v>
                </c:pt>
                <c:pt idx="4">
                  <c:v>2015/I</c:v>
                </c:pt>
                <c:pt idx="5">
                  <c:v>2015/II</c:v>
                </c:pt>
                <c:pt idx="6">
                  <c:v>2015/III</c:v>
                </c:pt>
                <c:pt idx="7">
                  <c:v>2015/IV</c:v>
                </c:pt>
                <c:pt idx="8">
                  <c:v>2016/I</c:v>
                </c:pt>
                <c:pt idx="9">
                  <c:v>2016/II</c:v>
                </c:pt>
                <c:pt idx="10">
                  <c:v>2016/III</c:v>
                </c:pt>
                <c:pt idx="11">
                  <c:v>2016/IV</c:v>
                </c:pt>
                <c:pt idx="12">
                  <c:v>2017/I</c:v>
                </c:pt>
              </c:strCache>
            </c:strRef>
          </c:cat>
          <c:val>
            <c:numRef>
              <c:f>'9)PIL_din_proced_vide_ES_skaits'!$J$38:$J$50</c:f>
              <c:numCache>
                <c:formatCode>0.0%</c:formatCode>
                <c:ptCount val="13"/>
                <c:pt idx="0">
                  <c:v>8.0100125156445559E-2</c:v>
                </c:pt>
                <c:pt idx="1">
                  <c:v>7.7212806026365349E-2</c:v>
                </c:pt>
                <c:pt idx="2">
                  <c:v>0.10129096325719961</c:v>
                </c:pt>
                <c:pt idx="3">
                  <c:v>9.1503267973856203E-2</c:v>
                </c:pt>
                <c:pt idx="4">
                  <c:v>0.13200000000000001</c:v>
                </c:pt>
                <c:pt idx="5">
                  <c:v>0.13288718929254303</c:v>
                </c:pt>
                <c:pt idx="6">
                  <c:v>0.16615384615384615</c:v>
                </c:pt>
                <c:pt idx="7">
                  <c:v>0.14037267080745341</c:v>
                </c:pt>
                <c:pt idx="8">
                  <c:v>0.13755158184319119</c:v>
                </c:pt>
                <c:pt idx="9">
                  <c:v>0.12658227848101267</c:v>
                </c:pt>
                <c:pt idx="10">
                  <c:v>0.18069584736251404</c:v>
                </c:pt>
                <c:pt idx="11">
                  <c:v>0.1476510067114094</c:v>
                </c:pt>
                <c:pt idx="12">
                  <c:v>8.6461888509670085E-2</c:v>
                </c:pt>
              </c:numCache>
            </c:numRef>
          </c:val>
          <c:extLst>
            <c:ext xmlns:c16="http://schemas.microsoft.com/office/drawing/2014/chart" uri="{C3380CC4-5D6E-409C-BE32-E72D297353CC}">
              <c16:uniqueId val="{00000007-79FD-4EBD-BA6A-FCF4DCC262A3}"/>
            </c:ext>
          </c:extLst>
        </c:ser>
        <c:ser>
          <c:idx val="1"/>
          <c:order val="1"/>
          <c:tx>
            <c:strRef>
              <c:f>'9)PIL_din_proced_vide_ES_skaits'!$K$37</c:f>
              <c:strCache>
                <c:ptCount val="1"/>
                <c:pt idx="0">
                  <c:v>ES fondu līdzfinansējums</c:v>
                </c:pt>
              </c:strCache>
            </c:strRef>
          </c:tx>
          <c:spPr>
            <a:solidFill>
              <a:schemeClr val="accent6">
                <a:lumMod val="60000"/>
                <a:lumOff val="40000"/>
              </a:schemeClr>
            </a:solidFill>
            <a:ln>
              <a:noFill/>
            </a:ln>
            <a:effectLst/>
          </c:spPr>
          <c:invertIfNegative val="0"/>
          <c:dLbls>
            <c:dLbl>
              <c:idx val="8"/>
              <c:layout>
                <c:manualLayout>
                  <c:x val="2.0382165605095415E-2"/>
                  <c:y val="-3.703703703703712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619-4218-A07F-CE05AB790334}"/>
                </c:ext>
              </c:extLst>
            </c:dLbl>
            <c:dLbl>
              <c:idx val="9"/>
              <c:layout>
                <c:manualLayout>
                  <c:x val="1.3588110403397028E-2"/>
                  <c:y val="-1.388888888888888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A74-40E6-99D1-F5C288957B98}"/>
                </c:ext>
              </c:extLst>
            </c:dLbl>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'9)PIL_din_proced_vide_ES_skaits'!$I$38:$I$50</c:f>
              <c:strCache>
                <c:ptCount val="13"/>
                <c:pt idx="0">
                  <c:v>2014/I</c:v>
                </c:pt>
                <c:pt idx="1">
                  <c:v>2014/II</c:v>
                </c:pt>
                <c:pt idx="2">
                  <c:v>2014/III</c:v>
                </c:pt>
                <c:pt idx="3">
                  <c:v>2014/IV</c:v>
                </c:pt>
                <c:pt idx="4">
                  <c:v>2015/I</c:v>
                </c:pt>
                <c:pt idx="5">
                  <c:v>2015/II</c:v>
                </c:pt>
                <c:pt idx="6">
                  <c:v>2015/III</c:v>
                </c:pt>
                <c:pt idx="7">
                  <c:v>2015/IV</c:v>
                </c:pt>
                <c:pt idx="8">
                  <c:v>2016/I</c:v>
                </c:pt>
                <c:pt idx="9">
                  <c:v>2016/II</c:v>
                </c:pt>
                <c:pt idx="10">
                  <c:v>2016/III</c:v>
                </c:pt>
                <c:pt idx="11">
                  <c:v>2016/IV</c:v>
                </c:pt>
                <c:pt idx="12">
                  <c:v>2017/I</c:v>
                </c:pt>
              </c:strCache>
            </c:strRef>
          </c:cat>
          <c:val>
            <c:numRef>
              <c:f>'9)PIL_din_proced_vide_ES_skaits'!$K$38:$K$50</c:f>
              <c:numCache>
                <c:formatCode>0.0%</c:formatCode>
                <c:ptCount val="13"/>
                <c:pt idx="0">
                  <c:v>0.25406758448060074</c:v>
                </c:pt>
                <c:pt idx="1">
                  <c:v>0.25235404896421848</c:v>
                </c:pt>
                <c:pt idx="2">
                  <c:v>0.24528301886792453</c:v>
                </c:pt>
                <c:pt idx="3">
                  <c:v>0.19063180827886711</c:v>
                </c:pt>
                <c:pt idx="4">
                  <c:v>0.25600000000000001</c:v>
                </c:pt>
                <c:pt idx="5">
                  <c:v>0.1959847036328872</c:v>
                </c:pt>
                <c:pt idx="6">
                  <c:v>0.20410256410256411</c:v>
                </c:pt>
                <c:pt idx="7">
                  <c:v>0.11677018633540373</c:v>
                </c:pt>
                <c:pt idx="8">
                  <c:v>7.0151306740027508E-2</c:v>
                </c:pt>
                <c:pt idx="9">
                  <c:v>8.9662447257383968E-2</c:v>
                </c:pt>
                <c:pt idx="10">
                  <c:v>0.1122334455667789</c:v>
                </c:pt>
                <c:pt idx="11">
                  <c:v>0.13534675615212527</c:v>
                </c:pt>
                <c:pt idx="12">
                  <c:v>0.11717861205915814</c:v>
                </c:pt>
              </c:numCache>
            </c:numRef>
          </c:val>
          <c:extLst>
            <c:ext xmlns:c16="http://schemas.microsoft.com/office/drawing/2014/chart" uri="{C3380CC4-5D6E-409C-BE32-E72D297353CC}">
              <c16:uniqueId val="{00000008-79FD-4EBD-BA6A-FCF4DCC262A3}"/>
            </c:ext>
          </c:extLst>
        </c:ser>
        <c:ser>
          <c:idx val="2"/>
          <c:order val="2"/>
          <c:tx>
            <c:strRef>
              <c:f>'9)PIL_din_proced_vide_ES_skaits'!$L$37</c:f>
              <c:strCache>
                <c:ptCount val="1"/>
                <c:pt idx="0">
                  <c:v>Pārējie</c:v>
                </c:pt>
              </c:strCache>
            </c:strRef>
          </c:tx>
          <c:spPr>
            <a:solidFill>
              <a:schemeClr val="bg1">
                <a:lumMod val="75000"/>
              </a:schemeClr>
            </a:solidFill>
            <a:ln>
              <a:noFill/>
            </a:ln>
            <a:effectLst/>
          </c:spPr>
          <c:invertIfNegative val="0"/>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'9)PIL_din_proced_vide_ES_skaits'!$I$38:$I$50</c:f>
              <c:strCache>
                <c:ptCount val="13"/>
                <c:pt idx="0">
                  <c:v>2014/I</c:v>
                </c:pt>
                <c:pt idx="1">
                  <c:v>2014/II</c:v>
                </c:pt>
                <c:pt idx="2">
                  <c:v>2014/III</c:v>
                </c:pt>
                <c:pt idx="3">
                  <c:v>2014/IV</c:v>
                </c:pt>
                <c:pt idx="4">
                  <c:v>2015/I</c:v>
                </c:pt>
                <c:pt idx="5">
                  <c:v>2015/II</c:v>
                </c:pt>
                <c:pt idx="6">
                  <c:v>2015/III</c:v>
                </c:pt>
                <c:pt idx="7">
                  <c:v>2015/IV</c:v>
                </c:pt>
                <c:pt idx="8">
                  <c:v>2016/I</c:v>
                </c:pt>
                <c:pt idx="9">
                  <c:v>2016/II</c:v>
                </c:pt>
                <c:pt idx="10">
                  <c:v>2016/III</c:v>
                </c:pt>
                <c:pt idx="11">
                  <c:v>2016/IV</c:v>
                </c:pt>
                <c:pt idx="12">
                  <c:v>2017/I</c:v>
                </c:pt>
              </c:strCache>
            </c:strRef>
          </c:cat>
          <c:val>
            <c:numRef>
              <c:f>'9)PIL_din_proced_vide_ES_skaits'!$L$38:$L$50</c:f>
              <c:numCache>
                <c:formatCode>0.0%</c:formatCode>
                <c:ptCount val="13"/>
                <c:pt idx="0">
                  <c:v>0.66583229036295366</c:v>
                </c:pt>
                <c:pt idx="1">
                  <c:v>0.6704331450094162</c:v>
                </c:pt>
                <c:pt idx="2">
                  <c:v>0.65342601787487586</c:v>
                </c:pt>
                <c:pt idx="3">
                  <c:v>0.71786492374727673</c:v>
                </c:pt>
                <c:pt idx="4">
                  <c:v>0.61199999999999999</c:v>
                </c:pt>
                <c:pt idx="5">
                  <c:v>0.67112810707456982</c:v>
                </c:pt>
                <c:pt idx="6">
                  <c:v>0.62974358974358979</c:v>
                </c:pt>
                <c:pt idx="7">
                  <c:v>0.74285714285714288</c:v>
                </c:pt>
                <c:pt idx="8">
                  <c:v>0.79229711141678127</c:v>
                </c:pt>
                <c:pt idx="9">
                  <c:v>0.78375527426160341</c:v>
                </c:pt>
                <c:pt idx="10">
                  <c:v>0.70707070707070707</c:v>
                </c:pt>
                <c:pt idx="11">
                  <c:v>0.71700223713646527</c:v>
                </c:pt>
                <c:pt idx="12">
                  <c:v>0.79635949943117179</c:v>
                </c:pt>
              </c:numCache>
            </c:numRef>
          </c:val>
          <c:extLst>
            <c:ext xmlns:c16="http://schemas.microsoft.com/office/drawing/2014/chart" uri="{C3380CC4-5D6E-409C-BE32-E72D297353CC}">
              <c16:uniqueId val="{00000009-79FD-4EBD-BA6A-FCF4DCC262A3}"/>
            </c:ext>
          </c:extLst>
        </c:ser>
        <c:dLbls>
          <c:showLegendKey val="0"/>
          <c:showVal val="0"/>
          <c:showCatName val="0"/>
          <c:showSerName val="0"/>
          <c:showPercent val="0"/>
          <c:showBubbleSize val="0"/>
        </c:dLbls>
        <c:gapWidth val="150"/>
        <c:overlap val="100"/>
        <c:axId val="191136912"/>
        <c:axId val="191135736"/>
      </c:barChart>
      <c:catAx>
        <c:axId val="191136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91135736"/>
        <c:crosses val="autoZero"/>
        <c:auto val="1"/>
        <c:lblAlgn val="ctr"/>
        <c:lblOffset val="100"/>
        <c:noMultiLvlLbl val="0"/>
      </c:catAx>
      <c:valAx>
        <c:axId val="19113573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911369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'10)PIL_din_proced_vide_ES_summa'!$J$39</c:f>
              <c:strCache>
                <c:ptCount val="1"/>
                <c:pt idx="0">
                  <c:v>Vides prasības</c:v>
                </c:pt>
              </c:strCache>
            </c:strRef>
          </c:tx>
          <c:spPr>
            <a:solidFill>
              <a:schemeClr val="accent1"/>
            </a:solidFill>
            <a:ln>
              <a:noFill/>
            </a:ln>
            <a:effectLst/>
          </c:spPr>
          <c:invertIfNegative val="0"/>
          <c:dLbls>
            <c:dLbl>
              <c:idx val="0"/>
              <c:layout>
                <c:manualLayout>
                  <c:x val="2.1164021164021149E-2"/>
                  <c:y val="-1.604010278295783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BA0-4DD7-9576-8233C4C2736F}"/>
                </c:ext>
              </c:extLst>
            </c:dLbl>
            <c:dLbl>
              <c:idx val="1"/>
              <c:layout>
                <c:manualLayout>
                  <c:x val="2.1164021164021163E-2"/>
                  <c:y val="-1.203007708721837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BA0-4DD7-9576-8233C4C2736F}"/>
                </c:ext>
              </c:extLst>
            </c:dLbl>
            <c:dLbl>
              <c:idx val="2"/>
              <c:layout>
                <c:manualLayout>
                  <c:x val="1.7636684303350969E-2"/>
                  <c:y val="-4.010025695739531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BA0-4DD7-9576-8233C4C2736F}"/>
                </c:ext>
              </c:extLst>
            </c:dLbl>
            <c:dLbl>
              <c:idx val="3"/>
              <c:layout>
                <c:manualLayout>
                  <c:x val="1.9400352733685938E-2"/>
                  <c:y val="-4.010025695739531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BA0-4DD7-9576-8233C4C2736F}"/>
                </c:ext>
              </c:extLst>
            </c:dLbl>
            <c:dLbl>
              <c:idx val="5"/>
              <c:layout>
                <c:manualLayout>
                  <c:x val="2.4691358024691228E-2"/>
                  <c:y val="-7.3516288488785388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BA0-4DD7-9576-8233C4C2736F}"/>
                </c:ext>
              </c:extLst>
            </c:dLbl>
            <c:dLbl>
              <c:idx val="6"/>
              <c:layout>
                <c:manualLayout>
                  <c:x val="2.6455026455026197E-2"/>
                  <c:y val="1.604010278295783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BA0-4DD7-9576-8233C4C2736F}"/>
                </c:ext>
              </c:extLst>
            </c:dLbl>
            <c:dLbl>
              <c:idx val="8"/>
              <c:layout>
                <c:manualLayout>
                  <c:x val="2.4432809773123908E-2"/>
                  <c:y val="-1.152737752161383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D3C-456E-9E0F-35F51AE1C6B7}"/>
                </c:ext>
              </c:extLst>
            </c:dLbl>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'10)PIL_din_proced_vide_ES_summa'!$I$40:$I$53</c:f>
              <c:strCache>
                <c:ptCount val="13"/>
                <c:pt idx="0">
                  <c:v>2014/I</c:v>
                </c:pt>
                <c:pt idx="1">
                  <c:v>2014/II</c:v>
                </c:pt>
                <c:pt idx="2">
                  <c:v>2014/III</c:v>
                </c:pt>
                <c:pt idx="3">
                  <c:v>2014/IV</c:v>
                </c:pt>
                <c:pt idx="4">
                  <c:v>2015/I</c:v>
                </c:pt>
                <c:pt idx="5">
                  <c:v>2015/II</c:v>
                </c:pt>
                <c:pt idx="6">
                  <c:v>2015/III</c:v>
                </c:pt>
                <c:pt idx="7">
                  <c:v>2015/IV</c:v>
                </c:pt>
                <c:pt idx="8">
                  <c:v>2016/I</c:v>
                </c:pt>
                <c:pt idx="9">
                  <c:v>2016/II</c:v>
                </c:pt>
                <c:pt idx="10">
                  <c:v>2016/III</c:v>
                </c:pt>
                <c:pt idx="11">
                  <c:v>2016/IV</c:v>
                </c:pt>
                <c:pt idx="12">
                  <c:v>2017/I</c:v>
                </c:pt>
              </c:strCache>
            </c:strRef>
          </c:cat>
          <c:val>
            <c:numRef>
              <c:f>'10)PIL_din_proced_vide_ES_summa'!$J$40:$J$53</c:f>
              <c:numCache>
                <c:formatCode>0.0%</c:formatCode>
                <c:ptCount val="14"/>
                <c:pt idx="0">
                  <c:v>9.3778001526318627E-2</c:v>
                </c:pt>
                <c:pt idx="1">
                  <c:v>0.15353515070737681</c:v>
                </c:pt>
                <c:pt idx="2">
                  <c:v>0.12332651449822404</c:v>
                </c:pt>
                <c:pt idx="3">
                  <c:v>0.10604837709860802</c:v>
                </c:pt>
                <c:pt idx="4">
                  <c:v>0.31691994753054015</c:v>
                </c:pt>
                <c:pt idx="5">
                  <c:v>0.13189826278262223</c:v>
                </c:pt>
                <c:pt idx="6">
                  <c:v>0.177578366906394</c:v>
                </c:pt>
                <c:pt idx="7">
                  <c:v>0.19562665194035445</c:v>
                </c:pt>
                <c:pt idx="8">
                  <c:v>0.10249122806994396</c:v>
                </c:pt>
                <c:pt idx="9">
                  <c:v>0.10898731382154796</c:v>
                </c:pt>
                <c:pt idx="10">
                  <c:v>0.18887435784776074</c:v>
                </c:pt>
                <c:pt idx="11">
                  <c:v>0.15906556679287992</c:v>
                </c:pt>
                <c:pt idx="12">
                  <c:v>0.11230650839351158</c:v>
                </c:pt>
              </c:numCache>
            </c:numRef>
          </c:val>
          <c:extLst>
            <c:ext xmlns:c16="http://schemas.microsoft.com/office/drawing/2014/chart" uri="{C3380CC4-5D6E-409C-BE32-E72D297353CC}">
              <c16:uniqueId val="{00000006-7BA0-4DD7-9576-8233C4C2736F}"/>
            </c:ext>
          </c:extLst>
        </c:ser>
        <c:ser>
          <c:idx val="1"/>
          <c:order val="1"/>
          <c:tx>
            <c:strRef>
              <c:f>'10)PIL_din_proced_vide_ES_summa'!$K$39</c:f>
              <c:strCache>
                <c:ptCount val="1"/>
                <c:pt idx="0">
                  <c:v>ES fondu līdzfinansējums</c:v>
                </c:pt>
              </c:strCache>
            </c:strRef>
          </c:tx>
          <c:spPr>
            <a:solidFill>
              <a:schemeClr val="accent2"/>
            </a:solidFill>
            <a:ln>
              <a:noFill/>
            </a:ln>
            <a:effectLst/>
          </c:spPr>
          <c:invertIfNegative val="0"/>
          <c:dLbls>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'10)PIL_din_proced_vide_ES_summa'!$I$40:$I$53</c:f>
              <c:strCache>
                <c:ptCount val="13"/>
                <c:pt idx="0">
                  <c:v>2014/I</c:v>
                </c:pt>
                <c:pt idx="1">
                  <c:v>2014/II</c:v>
                </c:pt>
                <c:pt idx="2">
                  <c:v>2014/III</c:v>
                </c:pt>
                <c:pt idx="3">
                  <c:v>2014/IV</c:v>
                </c:pt>
                <c:pt idx="4">
                  <c:v>2015/I</c:v>
                </c:pt>
                <c:pt idx="5">
                  <c:v>2015/II</c:v>
                </c:pt>
                <c:pt idx="6">
                  <c:v>2015/III</c:v>
                </c:pt>
                <c:pt idx="7">
                  <c:v>2015/IV</c:v>
                </c:pt>
                <c:pt idx="8">
                  <c:v>2016/I</c:v>
                </c:pt>
                <c:pt idx="9">
                  <c:v>2016/II</c:v>
                </c:pt>
                <c:pt idx="10">
                  <c:v>2016/III</c:v>
                </c:pt>
                <c:pt idx="11">
                  <c:v>2016/IV</c:v>
                </c:pt>
                <c:pt idx="12">
                  <c:v>2017/I</c:v>
                </c:pt>
              </c:strCache>
            </c:strRef>
          </c:cat>
          <c:val>
            <c:numRef>
              <c:f>'10)PIL_din_proced_vide_ES_summa'!$K$40:$K$53</c:f>
              <c:numCache>
                <c:formatCode>0.0%</c:formatCode>
                <c:ptCount val="14"/>
                <c:pt idx="0">
                  <c:v>0.34891370642084168</c:v>
                </c:pt>
                <c:pt idx="1">
                  <c:v>0.3545961242471416</c:v>
                </c:pt>
                <c:pt idx="2">
                  <c:v>0.30138902335894902</c:v>
                </c:pt>
                <c:pt idx="3">
                  <c:v>0.24992536036901292</c:v>
                </c:pt>
                <c:pt idx="4">
                  <c:v>0.25580510040825516</c:v>
                </c:pt>
                <c:pt idx="5">
                  <c:v>0.20442300273807429</c:v>
                </c:pt>
                <c:pt idx="6">
                  <c:v>0.11008739718502882</c:v>
                </c:pt>
                <c:pt idx="7">
                  <c:v>0.12235015112330838</c:v>
                </c:pt>
                <c:pt idx="8">
                  <c:v>0.21468607566492628</c:v>
                </c:pt>
                <c:pt idx="9">
                  <c:v>0.25313181176618832</c:v>
                </c:pt>
                <c:pt idx="10">
                  <c:v>0.15273773708421037</c:v>
                </c:pt>
                <c:pt idx="11">
                  <c:v>0.31887097274703924</c:v>
                </c:pt>
                <c:pt idx="12">
                  <c:v>0.26694909121824767</c:v>
                </c:pt>
              </c:numCache>
            </c:numRef>
          </c:val>
          <c:extLst>
            <c:ext xmlns:c16="http://schemas.microsoft.com/office/drawing/2014/chart" uri="{C3380CC4-5D6E-409C-BE32-E72D297353CC}">
              <c16:uniqueId val="{00000007-7BA0-4DD7-9576-8233C4C2736F}"/>
            </c:ext>
          </c:extLst>
        </c:ser>
        <c:ser>
          <c:idx val="2"/>
          <c:order val="2"/>
          <c:tx>
            <c:strRef>
              <c:f>'10)PIL_din_proced_vide_ES_summa'!$L$39</c:f>
              <c:strCache>
                <c:ptCount val="1"/>
                <c:pt idx="0">
                  <c:v>Pārējie</c:v>
                </c:pt>
              </c:strCache>
            </c:strRef>
          </c:tx>
          <c:spPr>
            <a:solidFill>
              <a:schemeClr val="accent3"/>
            </a:solidFill>
            <a:ln>
              <a:noFill/>
            </a:ln>
            <a:effectLst/>
          </c:spPr>
          <c:invertIfNegative val="0"/>
          <c:dLbls>
            <c:dLbl>
              <c:idx val="4"/>
              <c:layout>
                <c:manualLayout>
                  <c:x val="-1.2933419081163168E-16"/>
                  <c:y val="-1.604010278295786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BA0-4DD7-9576-8233C4C2736F}"/>
                </c:ext>
              </c:extLst>
            </c:dLbl>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'10)PIL_din_proced_vide_ES_summa'!$I$40:$I$53</c:f>
              <c:strCache>
                <c:ptCount val="13"/>
                <c:pt idx="0">
                  <c:v>2014/I</c:v>
                </c:pt>
                <c:pt idx="1">
                  <c:v>2014/II</c:v>
                </c:pt>
                <c:pt idx="2">
                  <c:v>2014/III</c:v>
                </c:pt>
                <c:pt idx="3">
                  <c:v>2014/IV</c:v>
                </c:pt>
                <c:pt idx="4">
                  <c:v>2015/I</c:v>
                </c:pt>
                <c:pt idx="5">
                  <c:v>2015/II</c:v>
                </c:pt>
                <c:pt idx="6">
                  <c:v>2015/III</c:v>
                </c:pt>
                <c:pt idx="7">
                  <c:v>2015/IV</c:v>
                </c:pt>
                <c:pt idx="8">
                  <c:v>2016/I</c:v>
                </c:pt>
                <c:pt idx="9">
                  <c:v>2016/II</c:v>
                </c:pt>
                <c:pt idx="10">
                  <c:v>2016/III</c:v>
                </c:pt>
                <c:pt idx="11">
                  <c:v>2016/IV</c:v>
                </c:pt>
                <c:pt idx="12">
                  <c:v>2017/I</c:v>
                </c:pt>
              </c:strCache>
            </c:strRef>
          </c:cat>
          <c:val>
            <c:numRef>
              <c:f>'10)PIL_din_proced_vide_ES_summa'!$L$40:$L$53</c:f>
              <c:numCache>
                <c:formatCode>0.0%</c:formatCode>
                <c:ptCount val="14"/>
                <c:pt idx="0">
                  <c:v>0.55730829205283972</c:v>
                </c:pt>
                <c:pt idx="1">
                  <c:v>0.49186872504548157</c:v>
                </c:pt>
                <c:pt idx="2">
                  <c:v>0.57528446214282691</c:v>
                </c:pt>
                <c:pt idx="3">
                  <c:v>0.64402626253237905</c:v>
                </c:pt>
                <c:pt idx="4">
                  <c:v>0.42727495206120464</c:v>
                </c:pt>
                <c:pt idx="5">
                  <c:v>0.66367873447930348</c:v>
                </c:pt>
                <c:pt idx="6">
                  <c:v>0.71233423590857725</c:v>
                </c:pt>
                <c:pt idx="7">
                  <c:v>0.68202319693633717</c:v>
                </c:pt>
                <c:pt idx="8">
                  <c:v>0.6828226962651297</c:v>
                </c:pt>
                <c:pt idx="9">
                  <c:v>0.63788087441226371</c:v>
                </c:pt>
                <c:pt idx="10">
                  <c:v>0.65838790506802891</c:v>
                </c:pt>
                <c:pt idx="11">
                  <c:v>0.5220634604600809</c:v>
                </c:pt>
                <c:pt idx="12">
                  <c:v>0.62074440038824075</c:v>
                </c:pt>
              </c:numCache>
            </c:numRef>
          </c:val>
          <c:extLst>
            <c:ext xmlns:c16="http://schemas.microsoft.com/office/drawing/2014/chart" uri="{C3380CC4-5D6E-409C-BE32-E72D297353CC}">
              <c16:uniqueId val="{00000009-7BA0-4DD7-9576-8233C4C2736F}"/>
            </c:ext>
          </c:extLst>
        </c:ser>
        <c:dLbls>
          <c:dLblPos val="ctr"/>
          <c:showLegendKey val="0"/>
          <c:showVal val="1"/>
          <c:showCatName val="0"/>
          <c:showSerName val="0"/>
          <c:showPercent val="0"/>
          <c:showBubbleSize val="0"/>
        </c:dLbls>
        <c:gapWidth val="150"/>
        <c:overlap val="100"/>
        <c:axId val="192356552"/>
        <c:axId val="192351848"/>
      </c:barChart>
      <c:catAx>
        <c:axId val="192356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92351848"/>
        <c:crosses val="autoZero"/>
        <c:auto val="1"/>
        <c:lblAlgn val="ctr"/>
        <c:lblOffset val="100"/>
        <c:noMultiLvlLbl val="0"/>
      </c:catAx>
      <c:valAx>
        <c:axId val="19235184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923565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'12)_PIL_din_8_9_p'!$F$41</c:f>
              <c:strCache>
                <c:ptCount val="1"/>
                <c:pt idx="0">
                  <c:v>Rezultātu paziņojumu skaits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'12)_PIL_din_8_9_p'!$E$42:$E$54</c:f>
              <c:strCache>
                <c:ptCount val="13"/>
                <c:pt idx="0">
                  <c:v>2014/I</c:v>
                </c:pt>
                <c:pt idx="1">
                  <c:v>2014/II</c:v>
                </c:pt>
                <c:pt idx="2">
                  <c:v>2014/III</c:v>
                </c:pt>
                <c:pt idx="3">
                  <c:v>2014/IV</c:v>
                </c:pt>
                <c:pt idx="4">
                  <c:v>2015/I</c:v>
                </c:pt>
                <c:pt idx="5">
                  <c:v>2015/II</c:v>
                </c:pt>
                <c:pt idx="6">
                  <c:v>2015/III</c:v>
                </c:pt>
                <c:pt idx="7">
                  <c:v>2015/IV</c:v>
                </c:pt>
                <c:pt idx="8">
                  <c:v>2016/I</c:v>
                </c:pt>
                <c:pt idx="9">
                  <c:v>2016/II</c:v>
                </c:pt>
                <c:pt idx="10">
                  <c:v>2016/III</c:v>
                </c:pt>
                <c:pt idx="11">
                  <c:v>2016/IV</c:v>
                </c:pt>
                <c:pt idx="12">
                  <c:v>2017/I</c:v>
                </c:pt>
              </c:strCache>
            </c:strRef>
          </c:cat>
          <c:val>
            <c:numRef>
              <c:f>'12)_PIL_din_8_9_p'!$F$42:$F$54</c:f>
              <c:numCache>
                <c:formatCode>General</c:formatCode>
                <c:ptCount val="13"/>
                <c:pt idx="0">
                  <c:v>2309</c:v>
                </c:pt>
                <c:pt idx="1">
                  <c:v>2968</c:v>
                </c:pt>
                <c:pt idx="2">
                  <c:v>3070</c:v>
                </c:pt>
                <c:pt idx="3">
                  <c:v>2941</c:v>
                </c:pt>
                <c:pt idx="4">
                  <c:v>2616</c:v>
                </c:pt>
                <c:pt idx="5">
                  <c:v>3281</c:v>
                </c:pt>
                <c:pt idx="6">
                  <c:v>2934</c:v>
                </c:pt>
                <c:pt idx="7">
                  <c:v>3036</c:v>
                </c:pt>
                <c:pt idx="8">
                  <c:v>2431</c:v>
                </c:pt>
                <c:pt idx="9">
                  <c:v>3292</c:v>
                </c:pt>
                <c:pt idx="10">
                  <c:v>3074</c:v>
                </c:pt>
                <c:pt idx="11">
                  <c:v>3196</c:v>
                </c:pt>
                <c:pt idx="12">
                  <c:v>2532</c:v>
                </c:pt>
              </c:numCache>
            </c:numRef>
          </c:val>
          <c:extLst>
            <c:ext xmlns:c16="http://schemas.microsoft.com/office/drawing/2014/chart" uri="{C3380CC4-5D6E-409C-BE32-E72D297353CC}">
              <c16:uniqueId val="{00000000-B064-403C-A514-0D46D2EF4DCF}"/>
            </c:ext>
          </c:extLst>
        </c:ser>
        <c:dLbls>
          <c:showLegendKey val="0"/>
          <c:showVal val="0"/>
          <c:showCatName val="0"/>
          <c:showSerName val="0"/>
          <c:showPercent val="0"/>
          <c:showBubbleSize val="0"/>
        </c:dLbls>
        <c:gapWidth val="219"/>
        <c:overlap val="-27"/>
        <c:axId val="192352240"/>
        <c:axId val="192354200"/>
      </c:barChart>
      <c:lineChart>
        <c:grouping val="standard"/>
        <c:varyColors val="0"/>
        <c:ser>
          <c:idx val="1"/>
          <c:order val="1"/>
          <c:tx>
            <c:strRef>
              <c:f>'12)_PIL_din_8_9_p'!$G$41</c:f>
              <c:strCache>
                <c:ptCount val="1"/>
                <c:pt idx="0">
                  <c:v>Apjoms (milj.eiro)</c:v>
                </c:pt>
              </c:strCache>
            </c:strRef>
          </c:tx>
          <c:spPr>
            <a:ln w="28575" cap="rnd">
              <a:solidFill>
                <a:schemeClr val="accent2"/>
              </a:solidFill>
              <a:round/>
            </a:ln>
            <a:effectLst/>
          </c:spPr>
          <c:marker>
            <c:symbol val="square"/>
            <c:size val="5"/>
            <c:spPr>
              <a:solidFill>
                <a:schemeClr val="accent2"/>
              </a:solidFill>
              <a:ln w="9525">
                <a:solidFill>
                  <a:schemeClr val="accent2"/>
                </a:solidFill>
              </a:ln>
              <a:effectLst/>
            </c:spPr>
          </c:marker>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'12)_PIL_din_8_9_p'!$E$42:$E$54</c:f>
              <c:strCache>
                <c:ptCount val="13"/>
                <c:pt idx="0">
                  <c:v>2014/I</c:v>
                </c:pt>
                <c:pt idx="1">
                  <c:v>2014/II</c:v>
                </c:pt>
                <c:pt idx="2">
                  <c:v>2014/III</c:v>
                </c:pt>
                <c:pt idx="3">
                  <c:v>2014/IV</c:v>
                </c:pt>
                <c:pt idx="4">
                  <c:v>2015/I</c:v>
                </c:pt>
                <c:pt idx="5">
                  <c:v>2015/II</c:v>
                </c:pt>
                <c:pt idx="6">
                  <c:v>2015/III</c:v>
                </c:pt>
                <c:pt idx="7">
                  <c:v>2015/IV</c:v>
                </c:pt>
                <c:pt idx="8">
                  <c:v>2016/I</c:v>
                </c:pt>
                <c:pt idx="9">
                  <c:v>2016/II</c:v>
                </c:pt>
                <c:pt idx="10">
                  <c:v>2016/III</c:v>
                </c:pt>
                <c:pt idx="11">
                  <c:v>2016/IV</c:v>
                </c:pt>
                <c:pt idx="12">
                  <c:v>2017/I</c:v>
                </c:pt>
              </c:strCache>
            </c:strRef>
          </c:cat>
          <c:val>
            <c:numRef>
              <c:f>'12)_PIL_din_8_9_p'!$G$42:$G$54</c:f>
              <c:numCache>
                <c:formatCode>#\ ##0.0</c:formatCode>
                <c:ptCount val="13"/>
                <c:pt idx="0">
                  <c:v>48</c:v>
                </c:pt>
                <c:pt idx="1">
                  <c:v>66.599999999999994</c:v>
                </c:pt>
                <c:pt idx="2">
                  <c:v>76</c:v>
                </c:pt>
                <c:pt idx="3">
                  <c:v>62.5</c:v>
                </c:pt>
                <c:pt idx="4">
                  <c:v>52.6</c:v>
                </c:pt>
                <c:pt idx="5">
                  <c:v>72.400000000000006</c:v>
                </c:pt>
                <c:pt idx="6">
                  <c:v>68.3</c:v>
                </c:pt>
                <c:pt idx="7">
                  <c:v>58.3</c:v>
                </c:pt>
                <c:pt idx="8">
                  <c:v>48.2</c:v>
                </c:pt>
                <c:pt idx="9">
                  <c:v>78.7</c:v>
                </c:pt>
                <c:pt idx="10">
                  <c:v>73.8</c:v>
                </c:pt>
                <c:pt idx="11">
                  <c:v>66.099999999999994</c:v>
                </c:pt>
                <c:pt idx="12">
                  <c:v>58.362986999999997</c:v>
                </c:pt>
              </c:numCache>
            </c:numRef>
          </c:val>
          <c:smooth val="0"/>
          <c:extLst>
            <c:ext xmlns:c16="http://schemas.microsoft.com/office/drawing/2014/chart" uri="{C3380CC4-5D6E-409C-BE32-E72D297353CC}">
              <c16:uniqueId val="{00000001-B064-403C-A514-0D46D2EF4DCF}"/>
            </c:ext>
          </c:extLst>
        </c:ser>
        <c:dLbls>
          <c:showLegendKey val="0"/>
          <c:showVal val="0"/>
          <c:showCatName val="0"/>
          <c:showSerName val="0"/>
          <c:showPercent val="0"/>
          <c:showBubbleSize val="0"/>
        </c:dLbls>
        <c:marker val="1"/>
        <c:smooth val="0"/>
        <c:axId val="192354592"/>
        <c:axId val="192353416"/>
      </c:lineChart>
      <c:catAx>
        <c:axId val="192352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92354200"/>
        <c:crosses val="autoZero"/>
        <c:auto val="1"/>
        <c:lblAlgn val="ctr"/>
        <c:lblOffset val="100"/>
        <c:noMultiLvlLbl val="0"/>
      </c:catAx>
      <c:valAx>
        <c:axId val="1923542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lv-LV"/>
                  <a:t>Rezultātu</a:t>
                </a:r>
                <a:r>
                  <a:rPr lang="lv-LV" baseline="0"/>
                  <a:t> paziņojumu skaits</a:t>
                </a:r>
                <a:endParaRPr lang="lv-LV"/>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lv-LV"/>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92352240"/>
        <c:crosses val="autoZero"/>
        <c:crossBetween val="between"/>
      </c:valAx>
      <c:valAx>
        <c:axId val="192353416"/>
        <c:scaling>
          <c:orientation val="minMax"/>
          <c:max val="350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lv-LV"/>
                  <a:t>Apjoms</a:t>
                </a:r>
                <a:r>
                  <a:rPr lang="lv-LV" baseline="0"/>
                  <a:t> (milj.eiro)</a:t>
                </a:r>
                <a:endParaRPr lang="lv-LV"/>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lv-LV"/>
            </a:p>
          </c:txPr>
        </c:title>
        <c:numFmt formatCode="#\ ##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92354592"/>
        <c:crosses val="max"/>
        <c:crossBetween val="between"/>
      </c:valAx>
      <c:catAx>
        <c:axId val="192354592"/>
        <c:scaling>
          <c:orientation val="minMax"/>
        </c:scaling>
        <c:delete val="1"/>
        <c:axPos val="b"/>
        <c:numFmt formatCode="General" sourceLinked="1"/>
        <c:majorTickMark val="out"/>
        <c:minorTickMark val="none"/>
        <c:tickLblPos val="nextTo"/>
        <c:crossAx val="19235341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'13)_PIL_din_8_9_vide_ES_skaits'!$J$40</c:f>
              <c:strCache>
                <c:ptCount val="1"/>
                <c:pt idx="0">
                  <c:v>Vides prasības</c:v>
                </c:pt>
              </c:strCache>
            </c:strRef>
          </c:tx>
          <c:spPr>
            <a:solidFill>
              <a:schemeClr val="accent1"/>
            </a:solidFill>
            <a:ln>
              <a:noFill/>
            </a:ln>
            <a:effectLst/>
          </c:spPr>
          <c:invertIfNegative val="0"/>
          <c:dLbls>
            <c:dLbl>
              <c:idx val="0"/>
              <c:layout>
                <c:manualLayout>
                  <c:x val="-2.2452507371181304E-2"/>
                  <c:y val="-2.777777777777786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D17-470F-8ECD-98248DBA4582}"/>
                </c:ext>
              </c:extLst>
            </c:dLbl>
            <c:dLbl>
              <c:idx val="1"/>
              <c:layout>
                <c:manualLayout>
                  <c:x val="-3.454231903258663E-2"/>
                  <c:y val="-9.259259259259173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D17-470F-8ECD-98248DBA4582}"/>
                </c:ext>
              </c:extLst>
            </c:dLbl>
            <c:dLbl>
              <c:idx val="2"/>
              <c:layout>
                <c:manualLayout>
                  <c:x val="-2.5906739274439948E-2"/>
                  <c:y val="-2.314814814814814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D17-470F-8ECD-98248DBA4582}"/>
                </c:ext>
              </c:extLst>
            </c:dLbl>
            <c:dLbl>
              <c:idx val="3"/>
              <c:layout>
                <c:manualLayout>
                  <c:x val="-2.5906739274439948E-2"/>
                  <c:y val="-1.851851851851851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D17-470F-8ECD-98248DBA4582}"/>
                </c:ext>
              </c:extLst>
            </c:dLbl>
            <c:dLbl>
              <c:idx val="4"/>
              <c:layout>
                <c:manualLayout>
                  <c:x val="-2.7633855226069405E-2"/>
                  <c:y val="-1.388888888888888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D17-470F-8ECD-98248DBA4582}"/>
                </c:ext>
              </c:extLst>
            </c:dLbl>
            <c:dLbl>
              <c:idx val="5"/>
              <c:layout>
                <c:manualLayout>
                  <c:x val="-3.1088087129327938E-2"/>
                  <c:y val="-1.851851851851851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D17-470F-8ECD-98248DBA4582}"/>
                </c:ext>
              </c:extLst>
            </c:dLbl>
            <c:dLbl>
              <c:idx val="6"/>
              <c:layout>
                <c:manualLayout>
                  <c:x val="-2.4179623322810744E-2"/>
                  <c:y val="-2.777777777777786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D17-470F-8ECD-98248DBA4582}"/>
                </c:ext>
              </c:extLst>
            </c:dLbl>
            <c:dLbl>
              <c:idx val="7"/>
              <c:layout>
                <c:manualLayout>
                  <c:x val="-2.7633855226069405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17D-4DC4-8D4A-64A90D6A2DA7}"/>
                </c:ext>
              </c:extLst>
            </c:dLbl>
            <c:dLbl>
              <c:idx val="8"/>
              <c:layout>
                <c:manualLayout>
                  <c:x val="3.1088087129327813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721-4356-9B84-D353491F4854}"/>
                </c:ext>
              </c:extLst>
            </c:dLbl>
            <c:dLbl>
              <c:idx val="9"/>
              <c:layout>
                <c:manualLayout>
                  <c:x val="1.0362695709775979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71F-48FB-8F08-9FC03916F5F5}"/>
                </c:ext>
              </c:extLst>
            </c:dLbl>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'13)_PIL_din_8_9_vide_ES_skaits'!$I$41:$I$53</c:f>
              <c:strCache>
                <c:ptCount val="13"/>
                <c:pt idx="0">
                  <c:v>2014/I</c:v>
                </c:pt>
                <c:pt idx="1">
                  <c:v>2014/II</c:v>
                </c:pt>
                <c:pt idx="2">
                  <c:v>2014/III</c:v>
                </c:pt>
                <c:pt idx="3">
                  <c:v>2014/IV</c:v>
                </c:pt>
                <c:pt idx="4">
                  <c:v>2015/I</c:v>
                </c:pt>
                <c:pt idx="5">
                  <c:v>2015/II</c:v>
                </c:pt>
                <c:pt idx="6">
                  <c:v>2015/III</c:v>
                </c:pt>
                <c:pt idx="7">
                  <c:v>2015/IV</c:v>
                </c:pt>
                <c:pt idx="8">
                  <c:v>2016/I</c:v>
                </c:pt>
                <c:pt idx="9">
                  <c:v>2016/II</c:v>
                </c:pt>
                <c:pt idx="10">
                  <c:v>2016/III</c:v>
                </c:pt>
                <c:pt idx="11">
                  <c:v>2016/IV</c:v>
                </c:pt>
                <c:pt idx="12">
                  <c:v>2017/I</c:v>
                </c:pt>
              </c:strCache>
            </c:strRef>
          </c:cat>
          <c:val>
            <c:numRef>
              <c:f>'13)_PIL_din_8_9_vide_ES_skaits'!$J$41:$J$53</c:f>
              <c:numCache>
                <c:formatCode>0.0%</c:formatCode>
                <c:ptCount val="13"/>
                <c:pt idx="0">
                  <c:v>2.3386747509744479E-2</c:v>
                </c:pt>
                <c:pt idx="1">
                  <c:v>3.5377358490566037E-2</c:v>
                </c:pt>
                <c:pt idx="2">
                  <c:v>3.2573289902280131E-2</c:v>
                </c:pt>
                <c:pt idx="3">
                  <c:v>2.1421285277116626E-2</c:v>
                </c:pt>
                <c:pt idx="4">
                  <c:v>2.5229357798165139E-2</c:v>
                </c:pt>
                <c:pt idx="5">
                  <c:v>3.7793355684242608E-2</c:v>
                </c:pt>
                <c:pt idx="6">
                  <c:v>2.8289025221540559E-2</c:v>
                </c:pt>
                <c:pt idx="7">
                  <c:v>2.9973649538866932E-2</c:v>
                </c:pt>
                <c:pt idx="8">
                  <c:v>3.331962155491567E-2</c:v>
                </c:pt>
                <c:pt idx="9">
                  <c:v>3.9793438639125149E-2</c:v>
                </c:pt>
                <c:pt idx="10">
                  <c:v>3.2530904359141181E-2</c:v>
                </c:pt>
                <c:pt idx="11">
                  <c:v>2.6908635794743431E-2</c:v>
                </c:pt>
                <c:pt idx="12">
                  <c:v>2.7646129541864139E-2</c:v>
                </c:pt>
              </c:numCache>
            </c:numRef>
          </c:val>
          <c:extLst>
            <c:ext xmlns:c16="http://schemas.microsoft.com/office/drawing/2014/chart" uri="{C3380CC4-5D6E-409C-BE32-E72D297353CC}">
              <c16:uniqueId val="{00000007-2D17-470F-8ECD-98248DBA4582}"/>
            </c:ext>
          </c:extLst>
        </c:ser>
        <c:ser>
          <c:idx val="1"/>
          <c:order val="1"/>
          <c:tx>
            <c:strRef>
              <c:f>'13)_PIL_din_8_9_vide_ES_skaits'!$K$40</c:f>
              <c:strCache>
                <c:ptCount val="1"/>
                <c:pt idx="0">
                  <c:v>ES fondu līdzfinansējums</c:v>
                </c:pt>
              </c:strCache>
            </c:strRef>
          </c:tx>
          <c:spPr>
            <a:solidFill>
              <a:schemeClr val="accent2"/>
            </a:solidFill>
            <a:ln>
              <a:noFill/>
            </a:ln>
            <a:effectLst/>
          </c:spPr>
          <c:invertIfNegative val="0"/>
          <c:dLbls>
            <c:dLbl>
              <c:idx val="0"/>
              <c:layout>
                <c:manualLayout>
                  <c:x val="2.0725391419551945E-2"/>
                  <c:y val="-4.629629629629629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D17-470F-8ECD-98248DBA4582}"/>
                </c:ext>
              </c:extLst>
            </c:dLbl>
            <c:dLbl>
              <c:idx val="1"/>
              <c:layout>
                <c:manualLayout>
                  <c:x val="3.1088087129327938E-2"/>
                  <c:y val="-6.018518518518518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D17-470F-8ECD-98248DBA4582}"/>
                </c:ext>
              </c:extLst>
            </c:dLbl>
            <c:dLbl>
              <c:idx val="2"/>
              <c:layout>
                <c:manualLayout>
                  <c:x val="3.1088087129327938E-2"/>
                  <c:y val="-4.166666666666666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D17-470F-8ECD-98248DBA4582}"/>
                </c:ext>
              </c:extLst>
            </c:dLbl>
            <c:dLbl>
              <c:idx val="3"/>
              <c:layout>
                <c:manualLayout>
                  <c:x val="3.972366688747446E-2"/>
                  <c:y val="-3.703703703703703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D17-470F-8ECD-98248DBA4582}"/>
                </c:ext>
              </c:extLst>
            </c:dLbl>
            <c:dLbl>
              <c:idx val="4"/>
              <c:layout>
                <c:manualLayout>
                  <c:x val="3.1088087129327938E-2"/>
                  <c:y val="-2.777777777777777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D17-470F-8ECD-98248DBA4582}"/>
                </c:ext>
              </c:extLst>
            </c:dLbl>
            <c:dLbl>
              <c:idx val="5"/>
              <c:layout>
                <c:manualLayout>
                  <c:x val="3.4542319032586595E-2"/>
                  <c:y val="-3.240740740740740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D17-470F-8ECD-98248DBA4582}"/>
                </c:ext>
              </c:extLst>
            </c:dLbl>
            <c:dLbl>
              <c:idx val="6"/>
              <c:layout>
                <c:manualLayout>
                  <c:x val="3.2815203080957145E-2"/>
                  <c:y val="-5.092592592592592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2D17-470F-8ECD-98248DBA4582}"/>
                </c:ext>
              </c:extLst>
            </c:dLbl>
            <c:dLbl>
              <c:idx val="7"/>
              <c:layout>
                <c:manualLayout>
                  <c:x val="3.454231903258533E-3"/>
                  <c:y val="-3.576750558104516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17D-4DC4-8D4A-64A90D6A2DA7}"/>
                </c:ext>
              </c:extLst>
            </c:dLbl>
            <c:dLbl>
              <c:idx val="8"/>
              <c:layout>
                <c:manualLayout>
                  <c:x val="1.5544043564663842E-2"/>
                  <c:y val="-4.769000744139354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721-4356-9B84-D353491F4854}"/>
                </c:ext>
              </c:extLst>
            </c:dLbl>
            <c:dLbl>
              <c:idx val="9"/>
              <c:layout>
                <c:manualLayout>
                  <c:x val="2.0725391419551958E-2"/>
                  <c:y val="-4.769000744139354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71F-48FB-8F08-9FC03916F5F5}"/>
                </c:ext>
              </c:extLst>
            </c:dLbl>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'13)_PIL_din_8_9_vide_ES_skaits'!$I$41:$I$53</c:f>
              <c:strCache>
                <c:ptCount val="13"/>
                <c:pt idx="0">
                  <c:v>2014/I</c:v>
                </c:pt>
                <c:pt idx="1">
                  <c:v>2014/II</c:v>
                </c:pt>
                <c:pt idx="2">
                  <c:v>2014/III</c:v>
                </c:pt>
                <c:pt idx="3">
                  <c:v>2014/IV</c:v>
                </c:pt>
                <c:pt idx="4">
                  <c:v>2015/I</c:v>
                </c:pt>
                <c:pt idx="5">
                  <c:v>2015/II</c:v>
                </c:pt>
                <c:pt idx="6">
                  <c:v>2015/III</c:v>
                </c:pt>
                <c:pt idx="7">
                  <c:v>2015/IV</c:v>
                </c:pt>
                <c:pt idx="8">
                  <c:v>2016/I</c:v>
                </c:pt>
                <c:pt idx="9">
                  <c:v>2016/II</c:v>
                </c:pt>
                <c:pt idx="10">
                  <c:v>2016/III</c:v>
                </c:pt>
                <c:pt idx="11">
                  <c:v>2016/IV</c:v>
                </c:pt>
                <c:pt idx="12">
                  <c:v>2017/I</c:v>
                </c:pt>
              </c:strCache>
            </c:strRef>
          </c:cat>
          <c:val>
            <c:numRef>
              <c:f>'13)_PIL_din_8_9_vide_ES_skaits'!$K$41:$K$53</c:f>
              <c:numCache>
                <c:formatCode>0.0%</c:formatCode>
                <c:ptCount val="13"/>
                <c:pt idx="0">
                  <c:v>0.13858813339107839</c:v>
                </c:pt>
                <c:pt idx="1">
                  <c:v>0.13915094339622641</c:v>
                </c:pt>
                <c:pt idx="2">
                  <c:v>0.13387622149837133</c:v>
                </c:pt>
                <c:pt idx="3">
                  <c:v>0.10030601836110166</c:v>
                </c:pt>
                <c:pt idx="4">
                  <c:v>0.11467889908256881</c:v>
                </c:pt>
                <c:pt idx="5">
                  <c:v>9.2654678451691563E-2</c:v>
                </c:pt>
                <c:pt idx="6">
                  <c:v>7.5664621676891614E-2</c:v>
                </c:pt>
                <c:pt idx="7">
                  <c:v>7.7075098814229248E-2</c:v>
                </c:pt>
                <c:pt idx="8">
                  <c:v>5.6766762649115593E-2</c:v>
                </c:pt>
                <c:pt idx="9">
                  <c:v>6.6524908869987853E-2</c:v>
                </c:pt>
                <c:pt idx="10">
                  <c:v>7.6122316200390366E-2</c:v>
                </c:pt>
                <c:pt idx="11">
                  <c:v>9.9499374217772218E-2</c:v>
                </c:pt>
                <c:pt idx="12">
                  <c:v>0.11927330173775672</c:v>
                </c:pt>
              </c:numCache>
            </c:numRef>
          </c:val>
          <c:extLst>
            <c:ext xmlns:c16="http://schemas.microsoft.com/office/drawing/2014/chart" uri="{C3380CC4-5D6E-409C-BE32-E72D297353CC}">
              <c16:uniqueId val="{0000000F-2D17-470F-8ECD-98248DBA4582}"/>
            </c:ext>
          </c:extLst>
        </c:ser>
        <c:ser>
          <c:idx val="2"/>
          <c:order val="2"/>
          <c:tx>
            <c:strRef>
              <c:f>'13)_PIL_din_8_9_vide_ES_skaits'!$L$40</c:f>
              <c:strCache>
                <c:ptCount val="1"/>
                <c:pt idx="0">
                  <c:v>Pārējie</c:v>
                </c:pt>
              </c:strCache>
            </c:strRef>
          </c:tx>
          <c:spPr>
            <a:solidFill>
              <a:schemeClr val="accent3"/>
            </a:solidFill>
            <a:ln>
              <a:noFill/>
            </a:ln>
            <a:effectLst/>
          </c:spPr>
          <c:invertIfNegative val="0"/>
          <c:dLbls>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'13)_PIL_din_8_9_vide_ES_skaits'!$I$41:$I$53</c:f>
              <c:strCache>
                <c:ptCount val="13"/>
                <c:pt idx="0">
                  <c:v>2014/I</c:v>
                </c:pt>
                <c:pt idx="1">
                  <c:v>2014/II</c:v>
                </c:pt>
                <c:pt idx="2">
                  <c:v>2014/III</c:v>
                </c:pt>
                <c:pt idx="3">
                  <c:v>2014/IV</c:v>
                </c:pt>
                <c:pt idx="4">
                  <c:v>2015/I</c:v>
                </c:pt>
                <c:pt idx="5">
                  <c:v>2015/II</c:v>
                </c:pt>
                <c:pt idx="6">
                  <c:v>2015/III</c:v>
                </c:pt>
                <c:pt idx="7">
                  <c:v>2015/IV</c:v>
                </c:pt>
                <c:pt idx="8">
                  <c:v>2016/I</c:v>
                </c:pt>
                <c:pt idx="9">
                  <c:v>2016/II</c:v>
                </c:pt>
                <c:pt idx="10">
                  <c:v>2016/III</c:v>
                </c:pt>
                <c:pt idx="11">
                  <c:v>2016/IV</c:v>
                </c:pt>
                <c:pt idx="12">
                  <c:v>2017/I</c:v>
                </c:pt>
              </c:strCache>
            </c:strRef>
          </c:cat>
          <c:val>
            <c:numRef>
              <c:f>'13)_PIL_din_8_9_vide_ES_skaits'!$L$41:$L$53</c:f>
              <c:numCache>
                <c:formatCode>0.0%</c:formatCode>
                <c:ptCount val="13"/>
                <c:pt idx="0">
                  <c:v>0.8380251190991771</c:v>
                </c:pt>
                <c:pt idx="1">
                  <c:v>0.82547169811320753</c:v>
                </c:pt>
                <c:pt idx="2">
                  <c:v>0.83355048859934855</c:v>
                </c:pt>
                <c:pt idx="3">
                  <c:v>0.87827269636178174</c:v>
                </c:pt>
                <c:pt idx="4">
                  <c:v>0.86009174311926606</c:v>
                </c:pt>
                <c:pt idx="5">
                  <c:v>0.8695519658640658</c:v>
                </c:pt>
                <c:pt idx="6">
                  <c:v>0.89604635310156777</c:v>
                </c:pt>
                <c:pt idx="7">
                  <c:v>0.89295125164690381</c:v>
                </c:pt>
                <c:pt idx="8">
                  <c:v>0.90991361579596874</c:v>
                </c:pt>
                <c:pt idx="9">
                  <c:v>0.89368165249088705</c:v>
                </c:pt>
                <c:pt idx="10">
                  <c:v>0.89134677944046847</c:v>
                </c:pt>
                <c:pt idx="11">
                  <c:v>0.87359198998748433</c:v>
                </c:pt>
                <c:pt idx="12">
                  <c:v>0.85308056872037918</c:v>
                </c:pt>
              </c:numCache>
            </c:numRef>
          </c:val>
          <c:extLst>
            <c:ext xmlns:c16="http://schemas.microsoft.com/office/drawing/2014/chart" uri="{C3380CC4-5D6E-409C-BE32-E72D297353CC}">
              <c16:uniqueId val="{00000010-2D17-470F-8ECD-98248DBA4582}"/>
            </c:ext>
          </c:extLst>
        </c:ser>
        <c:dLbls>
          <c:dLblPos val="ctr"/>
          <c:showLegendKey val="0"/>
          <c:showVal val="1"/>
          <c:showCatName val="0"/>
          <c:showSerName val="0"/>
          <c:showPercent val="0"/>
          <c:showBubbleSize val="0"/>
        </c:dLbls>
        <c:gapWidth val="150"/>
        <c:overlap val="100"/>
        <c:axId val="192354984"/>
        <c:axId val="192356160"/>
      </c:barChart>
      <c:catAx>
        <c:axId val="192354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92356160"/>
        <c:crosses val="autoZero"/>
        <c:auto val="1"/>
        <c:lblAlgn val="ctr"/>
        <c:lblOffset val="100"/>
        <c:noMultiLvlLbl val="0"/>
      </c:catAx>
      <c:valAx>
        <c:axId val="19235616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923549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361682631349028E-2"/>
          <c:y val="7.8703703703703706E-2"/>
          <c:w val="0.90479167776558378"/>
          <c:h val="0.73577136191309422"/>
        </c:manualLayout>
      </c:layout>
      <c:barChart>
        <c:barDir val="col"/>
        <c:grouping val="stacked"/>
        <c:varyColors val="0"/>
        <c:ser>
          <c:idx val="0"/>
          <c:order val="0"/>
          <c:tx>
            <c:strRef>
              <c:f>'14)_PIL_din_8_9_vide_ES_summa'!$J$40</c:f>
              <c:strCache>
                <c:ptCount val="1"/>
                <c:pt idx="0">
                  <c:v>Vides prasības</c:v>
                </c:pt>
              </c:strCache>
            </c:strRef>
          </c:tx>
          <c:spPr>
            <a:solidFill>
              <a:schemeClr val="accent1"/>
            </a:solidFill>
            <a:ln>
              <a:noFill/>
            </a:ln>
            <a:effectLst/>
          </c:spPr>
          <c:invertIfNegative val="0"/>
          <c:dLbls>
            <c:dLbl>
              <c:idx val="0"/>
              <c:layout>
                <c:manualLayout>
                  <c:x val="2.8503566499406673E-2"/>
                  <c:y val="-4.096261500173527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354-4416-AD07-ECA0FADD60AC}"/>
                </c:ext>
              </c:extLst>
            </c:dLbl>
            <c:dLbl>
              <c:idx val="1"/>
              <c:layout>
                <c:manualLayout>
                  <c:x val="3.0087097971595936E-2"/>
                  <c:y val="-1.22887845005205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354-4416-AD07-ECA0FADD60AC}"/>
                </c:ext>
              </c:extLst>
            </c:dLbl>
            <c:dLbl>
              <c:idx val="2"/>
              <c:layout>
                <c:manualLayout>
                  <c:x val="2.6920035027217414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354-4416-AD07-ECA0FADD60AC}"/>
                </c:ext>
              </c:extLst>
            </c:dLbl>
            <c:dLbl>
              <c:idx val="3"/>
              <c:layout>
                <c:manualLayout>
                  <c:x val="2.8503566499406559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354-4416-AD07-ECA0FADD60AC}"/>
                </c:ext>
              </c:extLst>
            </c:dLbl>
            <c:dLbl>
              <c:idx val="4"/>
              <c:layout>
                <c:manualLayout>
                  <c:x val="2.0585909138460375E-2"/>
                  <c:y val="-4.096261500173527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354-4416-AD07-ECA0FADD60AC}"/>
                </c:ext>
              </c:extLst>
            </c:dLbl>
            <c:dLbl>
              <c:idx val="5"/>
              <c:layout>
                <c:manualLayout>
                  <c:x val="2.8503566499406673E-2"/>
                  <c:y val="4.096261500173527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354-4416-AD07-ECA0FADD60AC}"/>
                </c:ext>
              </c:extLst>
            </c:dLbl>
            <c:dLbl>
              <c:idx val="6"/>
              <c:layout>
                <c:manualLayout>
                  <c:x val="3.1670629443785077E-2"/>
                  <c:y val="-8.192523000347054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354-4416-AD07-ECA0FADD60AC}"/>
                </c:ext>
              </c:extLst>
            </c:dLbl>
            <c:dLbl>
              <c:idx val="7"/>
              <c:layout>
                <c:manualLayout>
                  <c:x val="1.5835314721892597E-2"/>
                  <c:y val="-1.5019451994645163E-1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956-42DA-A191-4F8525005B5B}"/>
                </c:ext>
              </c:extLst>
            </c:dLbl>
            <c:dLbl>
              <c:idx val="8"/>
              <c:layout>
                <c:manualLayout>
                  <c:x val="2.1284685178197697E-2"/>
                  <c:y val="-8.192523000347203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B87-41FC-9D44-993E7967CC37}"/>
                </c:ext>
              </c:extLst>
            </c:dLbl>
            <c:dLbl>
              <c:idx val="9"/>
              <c:layout>
                <c:manualLayout>
                  <c:x val="3.1927027767296383E-2"/>
                  <c:y val="1.22887845005205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63C-4767-95B9-0012CD998C61}"/>
                </c:ext>
              </c:extLst>
            </c:dLbl>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'14)_PIL_din_8_9_vide_ES_summa'!$I$41:$I$53</c:f>
              <c:strCache>
                <c:ptCount val="13"/>
                <c:pt idx="0">
                  <c:v>2014/I</c:v>
                </c:pt>
                <c:pt idx="1">
                  <c:v>2014/II</c:v>
                </c:pt>
                <c:pt idx="2">
                  <c:v>2014/III</c:v>
                </c:pt>
                <c:pt idx="3">
                  <c:v>2014/IV</c:v>
                </c:pt>
                <c:pt idx="4">
                  <c:v>2015/I</c:v>
                </c:pt>
                <c:pt idx="5">
                  <c:v>2015/II</c:v>
                </c:pt>
                <c:pt idx="6">
                  <c:v>2015/III</c:v>
                </c:pt>
                <c:pt idx="7">
                  <c:v>2015/IV</c:v>
                </c:pt>
                <c:pt idx="8">
                  <c:v>2016/I</c:v>
                </c:pt>
                <c:pt idx="9">
                  <c:v>2016/II</c:v>
                </c:pt>
                <c:pt idx="10">
                  <c:v>2016/III</c:v>
                </c:pt>
                <c:pt idx="11">
                  <c:v>2016/IV</c:v>
                </c:pt>
                <c:pt idx="12">
                  <c:v>2017/I</c:v>
                </c:pt>
              </c:strCache>
            </c:strRef>
          </c:cat>
          <c:val>
            <c:numRef>
              <c:f>'14)_PIL_din_8_9_vide_ES_summa'!$J$41:$J$53</c:f>
              <c:numCache>
                <c:formatCode>0.0%</c:formatCode>
                <c:ptCount val="13"/>
                <c:pt idx="0">
                  <c:v>2.9114291320038548E-2</c:v>
                </c:pt>
                <c:pt idx="1">
                  <c:v>5.5585465641908499E-2</c:v>
                </c:pt>
                <c:pt idx="2">
                  <c:v>5.5344871738002822E-2</c:v>
                </c:pt>
                <c:pt idx="3">
                  <c:v>2.9715334025388389E-2</c:v>
                </c:pt>
                <c:pt idx="4">
                  <c:v>4.3305248169576802E-2</c:v>
                </c:pt>
                <c:pt idx="5">
                  <c:v>5.0324424173791064E-2</c:v>
                </c:pt>
                <c:pt idx="6">
                  <c:v>4.3779110378012812E-2</c:v>
                </c:pt>
                <c:pt idx="7">
                  <c:v>4.38735040126884E-2</c:v>
                </c:pt>
                <c:pt idx="8">
                  <c:v>3.928368810152473E-2</c:v>
                </c:pt>
                <c:pt idx="9">
                  <c:v>5.3035404565583172E-2</c:v>
                </c:pt>
                <c:pt idx="10">
                  <c:v>4.6550811734227808E-2</c:v>
                </c:pt>
                <c:pt idx="11">
                  <c:v>3.5329760248913031E-2</c:v>
                </c:pt>
                <c:pt idx="12">
                  <c:v>3.6266152724499859E-2</c:v>
                </c:pt>
              </c:numCache>
            </c:numRef>
          </c:val>
          <c:extLst>
            <c:ext xmlns:c16="http://schemas.microsoft.com/office/drawing/2014/chart" uri="{C3380CC4-5D6E-409C-BE32-E72D297353CC}">
              <c16:uniqueId val="{00000007-6354-4416-AD07-ECA0FADD60AC}"/>
            </c:ext>
          </c:extLst>
        </c:ser>
        <c:ser>
          <c:idx val="1"/>
          <c:order val="1"/>
          <c:tx>
            <c:strRef>
              <c:f>'14)_PIL_din_8_9_vide_ES_summa'!$K$40</c:f>
              <c:strCache>
                <c:ptCount val="1"/>
                <c:pt idx="0">
                  <c:v>ES fondu līdzfinansējums</c:v>
                </c:pt>
              </c:strCache>
            </c:strRef>
          </c:tx>
          <c:spPr>
            <a:solidFill>
              <a:schemeClr val="accent2"/>
            </a:solidFill>
            <a:ln>
              <a:noFill/>
            </a:ln>
            <a:effectLst/>
          </c:spPr>
          <c:invertIfNegative val="0"/>
          <c:dLbls>
            <c:dLbl>
              <c:idx val="7"/>
              <c:layout>
                <c:manualLayout>
                  <c:x val="-2.3752972082838778E-2"/>
                  <c:y val="-1.22887845005207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956-42DA-A191-4F8525005B5B}"/>
                </c:ext>
              </c:extLst>
            </c:dLbl>
            <c:dLbl>
              <c:idx val="8"/>
              <c:layout>
                <c:manualLayout>
                  <c:x val="2.2805019833783129E-2"/>
                  <c:y val="-4.915513800208232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B87-41FC-9D44-993E7967CC37}"/>
                </c:ext>
              </c:extLst>
            </c:dLbl>
            <c:dLbl>
              <c:idx val="9"/>
              <c:layout>
                <c:manualLayout>
                  <c:x val="2.1284685178197475E-2"/>
                  <c:y val="-1.22887845005205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63C-4767-95B9-0012CD998C61}"/>
                </c:ext>
              </c:extLst>
            </c:dLbl>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'14)_PIL_din_8_9_vide_ES_summa'!$I$41:$I$53</c:f>
              <c:strCache>
                <c:ptCount val="13"/>
                <c:pt idx="0">
                  <c:v>2014/I</c:v>
                </c:pt>
                <c:pt idx="1">
                  <c:v>2014/II</c:v>
                </c:pt>
                <c:pt idx="2">
                  <c:v>2014/III</c:v>
                </c:pt>
                <c:pt idx="3">
                  <c:v>2014/IV</c:v>
                </c:pt>
                <c:pt idx="4">
                  <c:v>2015/I</c:v>
                </c:pt>
                <c:pt idx="5">
                  <c:v>2015/II</c:v>
                </c:pt>
                <c:pt idx="6">
                  <c:v>2015/III</c:v>
                </c:pt>
                <c:pt idx="7">
                  <c:v>2015/IV</c:v>
                </c:pt>
                <c:pt idx="8">
                  <c:v>2016/I</c:v>
                </c:pt>
                <c:pt idx="9">
                  <c:v>2016/II</c:v>
                </c:pt>
                <c:pt idx="10">
                  <c:v>2016/III</c:v>
                </c:pt>
                <c:pt idx="11">
                  <c:v>2016/IV</c:v>
                </c:pt>
                <c:pt idx="12">
                  <c:v>2017/I</c:v>
                </c:pt>
              </c:strCache>
            </c:strRef>
          </c:cat>
          <c:val>
            <c:numRef>
              <c:f>'14)_PIL_din_8_9_vide_ES_summa'!$K$41:$K$53</c:f>
              <c:numCache>
                <c:formatCode>0.0%</c:formatCode>
                <c:ptCount val="13"/>
                <c:pt idx="0">
                  <c:v>0.17478358799376167</c:v>
                </c:pt>
                <c:pt idx="1">
                  <c:v>0.14084885581188364</c:v>
                </c:pt>
                <c:pt idx="2">
                  <c:v>0.15157460507053436</c:v>
                </c:pt>
                <c:pt idx="3">
                  <c:v>0.11573740623513376</c:v>
                </c:pt>
                <c:pt idx="4">
                  <c:v>0.12625591568634495</c:v>
                </c:pt>
                <c:pt idx="5">
                  <c:v>0.10232286678422153</c:v>
                </c:pt>
                <c:pt idx="6">
                  <c:v>7.8755409916598393E-2</c:v>
                </c:pt>
                <c:pt idx="7">
                  <c:v>6.1960453714499132E-2</c:v>
                </c:pt>
                <c:pt idx="8">
                  <c:v>6.3742136974364885E-2</c:v>
                </c:pt>
                <c:pt idx="9">
                  <c:v>6.2321195266735276E-2</c:v>
                </c:pt>
                <c:pt idx="10">
                  <c:v>8.0077323852091584E-2</c:v>
                </c:pt>
                <c:pt idx="11">
                  <c:v>0.11582453908442089</c:v>
                </c:pt>
                <c:pt idx="12">
                  <c:v>0.10943411789393165</c:v>
                </c:pt>
              </c:numCache>
            </c:numRef>
          </c:val>
          <c:extLst>
            <c:ext xmlns:c16="http://schemas.microsoft.com/office/drawing/2014/chart" uri="{C3380CC4-5D6E-409C-BE32-E72D297353CC}">
              <c16:uniqueId val="{00000008-6354-4416-AD07-ECA0FADD60AC}"/>
            </c:ext>
          </c:extLst>
        </c:ser>
        <c:ser>
          <c:idx val="2"/>
          <c:order val="2"/>
          <c:tx>
            <c:strRef>
              <c:f>'14)_PIL_din_8_9_vide_ES_summa'!$L$40</c:f>
              <c:strCache>
                <c:ptCount val="1"/>
                <c:pt idx="0">
                  <c:v>Pārējie</c:v>
                </c:pt>
              </c:strCache>
            </c:strRef>
          </c:tx>
          <c:spPr>
            <a:solidFill>
              <a:schemeClr val="accent3"/>
            </a:solidFill>
            <a:ln>
              <a:noFill/>
            </a:ln>
            <a:effectLst/>
          </c:spPr>
          <c:invertIfNegative val="0"/>
          <c:dLbls>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'14)_PIL_din_8_9_vide_ES_summa'!$I$41:$I$53</c:f>
              <c:strCache>
                <c:ptCount val="13"/>
                <c:pt idx="0">
                  <c:v>2014/I</c:v>
                </c:pt>
                <c:pt idx="1">
                  <c:v>2014/II</c:v>
                </c:pt>
                <c:pt idx="2">
                  <c:v>2014/III</c:v>
                </c:pt>
                <c:pt idx="3">
                  <c:v>2014/IV</c:v>
                </c:pt>
                <c:pt idx="4">
                  <c:v>2015/I</c:v>
                </c:pt>
                <c:pt idx="5">
                  <c:v>2015/II</c:v>
                </c:pt>
                <c:pt idx="6">
                  <c:v>2015/III</c:v>
                </c:pt>
                <c:pt idx="7">
                  <c:v>2015/IV</c:v>
                </c:pt>
                <c:pt idx="8">
                  <c:v>2016/I</c:v>
                </c:pt>
                <c:pt idx="9">
                  <c:v>2016/II</c:v>
                </c:pt>
                <c:pt idx="10">
                  <c:v>2016/III</c:v>
                </c:pt>
                <c:pt idx="11">
                  <c:v>2016/IV</c:v>
                </c:pt>
                <c:pt idx="12">
                  <c:v>2017/I</c:v>
                </c:pt>
              </c:strCache>
            </c:strRef>
          </c:cat>
          <c:val>
            <c:numRef>
              <c:f>'14)_PIL_din_8_9_vide_ES_summa'!$L$41:$L$53</c:f>
              <c:numCache>
                <c:formatCode>0.0%</c:formatCode>
                <c:ptCount val="13"/>
                <c:pt idx="0">
                  <c:v>0.79610212068619979</c:v>
                </c:pt>
                <c:pt idx="1">
                  <c:v>0.80356567854620786</c:v>
                </c:pt>
                <c:pt idx="2">
                  <c:v>0.79308052319146283</c:v>
                </c:pt>
                <c:pt idx="3">
                  <c:v>0.85454725973947787</c:v>
                </c:pt>
                <c:pt idx="4">
                  <c:v>0.83043883614407821</c:v>
                </c:pt>
                <c:pt idx="5">
                  <c:v>0.84735270904198745</c:v>
                </c:pt>
                <c:pt idx="6">
                  <c:v>0.8774654797053888</c:v>
                </c:pt>
                <c:pt idx="7">
                  <c:v>0.89416604227281249</c:v>
                </c:pt>
                <c:pt idx="8">
                  <c:v>0.89697417492411036</c:v>
                </c:pt>
                <c:pt idx="9">
                  <c:v>0.8846434001676815</c:v>
                </c:pt>
                <c:pt idx="10">
                  <c:v>0.87337186441368064</c:v>
                </c:pt>
                <c:pt idx="11">
                  <c:v>0.84884570066666609</c:v>
                </c:pt>
                <c:pt idx="12">
                  <c:v>0.85429972938156851</c:v>
                </c:pt>
              </c:numCache>
            </c:numRef>
          </c:val>
          <c:extLst>
            <c:ext xmlns:c16="http://schemas.microsoft.com/office/drawing/2014/chart" uri="{C3380CC4-5D6E-409C-BE32-E72D297353CC}">
              <c16:uniqueId val="{00000009-6354-4416-AD07-ECA0FADD60AC}"/>
            </c:ext>
          </c:extLst>
        </c:ser>
        <c:dLbls>
          <c:dLblPos val="ctr"/>
          <c:showLegendKey val="0"/>
          <c:showVal val="1"/>
          <c:showCatName val="0"/>
          <c:showSerName val="0"/>
          <c:showPercent val="0"/>
          <c:showBubbleSize val="0"/>
        </c:dLbls>
        <c:gapWidth val="150"/>
        <c:overlap val="100"/>
        <c:axId val="192355376"/>
        <c:axId val="192356944"/>
      </c:barChart>
      <c:catAx>
        <c:axId val="192355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92356944"/>
        <c:crosses val="autoZero"/>
        <c:auto val="1"/>
        <c:lblAlgn val="ctr"/>
        <c:lblOffset val="100"/>
        <c:noMultiLvlLbl val="0"/>
      </c:catAx>
      <c:valAx>
        <c:axId val="19235694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923553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paperSize="9"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dk1">
            <a:lumMod val="75000"/>
            <a:lumOff val="25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dk1">
            <a:lumMod val="75000"/>
            <a:lumOff val="25000"/>
          </a:schemeClr>
        </a:solidFill>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32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dk1">
            <a:lumMod val="75000"/>
            <a:lumOff val="25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dk1">
            <a:lumMod val="75000"/>
            <a:lumOff val="25000"/>
          </a:schemeClr>
        </a:solidFill>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4</xdr:col>
      <xdr:colOff>581025</xdr:colOff>
      <xdr:row>1</xdr:row>
      <xdr:rowOff>0</xdr:rowOff>
    </xdr:to>
    <xdr:pic>
      <xdr:nvPicPr>
        <xdr:cNvPr id="1071" name="Picture 3" descr="K:\IUB Logo\vienkarss_vienkrasu_rgb_h_LV-24.jpg">
          <a:extLst>
            <a:ext uri="{FF2B5EF4-FFF2-40B4-BE49-F238E27FC236}">
              <a16:creationId xmlns:a16="http://schemas.microsoft.com/office/drawing/2014/main" id="{00000000-0008-0000-0000-00002F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1525" y="0"/>
          <a:ext cx="3114675"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142875</xdr:colOff>
      <xdr:row>0</xdr:row>
      <xdr:rowOff>0</xdr:rowOff>
    </xdr:from>
    <xdr:to>
      <xdr:col>4</xdr:col>
      <xdr:colOff>723900</xdr:colOff>
      <xdr:row>1</xdr:row>
      <xdr:rowOff>0</xdr:rowOff>
    </xdr:to>
    <xdr:pic>
      <xdr:nvPicPr>
        <xdr:cNvPr id="3" name="Picture 3" descr="K:\IUB Logo\vienkarss_vienkrasu_rgb_h_LV-24.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4400" y="0"/>
          <a:ext cx="3114675"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304800</xdr:colOff>
      <xdr:row>9</xdr:row>
      <xdr:rowOff>76200</xdr:rowOff>
    </xdr:to>
    <xdr:pic>
      <xdr:nvPicPr>
        <xdr:cNvPr id="3" name="Picture 3" descr="K:\IUB Logo\vienkarss_vienkrasu_rgb_h_LV-24.jpg">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857500" cy="1533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11</xdr:row>
      <xdr:rowOff>114299</xdr:rowOff>
    </xdr:from>
    <xdr:to>
      <xdr:col>11</xdr:col>
      <xdr:colOff>438150</xdr:colOff>
      <xdr:row>32</xdr:row>
      <xdr:rowOff>19049</xdr:rowOff>
    </xdr:to>
    <xdr:graphicFrame macro="">
      <xdr:nvGraphicFramePr>
        <xdr:cNvPr id="4" name="Chart 3">
          <a:extLst>
            <a:ext uri="{FF2B5EF4-FFF2-40B4-BE49-F238E27FC236}">
              <a16:creationId xmlns:a16="http://schemas.microsoft.com/office/drawing/2014/main" id="{00000000-0008-0000-0B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1295401</xdr:colOff>
      <xdr:row>0</xdr:row>
      <xdr:rowOff>885825</xdr:rowOff>
    </xdr:to>
    <xdr:pic>
      <xdr:nvPicPr>
        <xdr:cNvPr id="2" name="Picture 3" descr="K:\IUB Logo\vienkarss_vienkrasu_rgb_h_LV-24.jpg">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1"/>
          <a:ext cx="2076450" cy="885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9525</xdr:colOff>
      <xdr:row>9</xdr:row>
      <xdr:rowOff>76200</xdr:rowOff>
    </xdr:to>
    <xdr:pic>
      <xdr:nvPicPr>
        <xdr:cNvPr id="5" name="Picture 3" descr="K:\IUB Logo\vienkarss_vienkrasu_rgb_h_LV-24.jpg">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257550" cy="1533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190501</xdr:colOff>
      <xdr:row>11</xdr:row>
      <xdr:rowOff>152399</xdr:rowOff>
    </xdr:from>
    <xdr:to>
      <xdr:col>12</xdr:col>
      <xdr:colOff>47625</xdr:colOff>
      <xdr:row>34</xdr:row>
      <xdr:rowOff>133349</xdr:rowOff>
    </xdr:to>
    <xdr:graphicFrame macro="">
      <xdr:nvGraphicFramePr>
        <xdr:cNvPr id="3" name="Chart 2">
          <a:extLst>
            <a:ext uri="{FF2B5EF4-FFF2-40B4-BE49-F238E27FC236}">
              <a16:creationId xmlns:a16="http://schemas.microsoft.com/office/drawing/2014/main" id="{00000000-0008-0000-08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419100</xdr:colOff>
      <xdr:row>9</xdr:row>
      <xdr:rowOff>76200</xdr:rowOff>
    </xdr:to>
    <xdr:pic>
      <xdr:nvPicPr>
        <xdr:cNvPr id="2" name="Picture 3" descr="K:\IUB Logo\vienkarss_vienkrasu_rgb_h_LV-24.jpg">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857500" cy="1533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11</xdr:row>
      <xdr:rowOff>138112</xdr:rowOff>
    </xdr:from>
    <xdr:to>
      <xdr:col>13</xdr:col>
      <xdr:colOff>266700</xdr:colOff>
      <xdr:row>34</xdr:row>
      <xdr:rowOff>19050</xdr:rowOff>
    </xdr:to>
    <xdr:graphicFrame macro="">
      <xdr:nvGraphicFramePr>
        <xdr:cNvPr id="3" name="Chart 2">
          <a:extLst>
            <a:ext uri="{FF2B5EF4-FFF2-40B4-BE49-F238E27FC236}">
              <a16:creationId xmlns:a16="http://schemas.microsoft.com/office/drawing/2014/main" id="{00000000-0008-0000-0C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200025</xdr:colOff>
      <xdr:row>9</xdr:row>
      <xdr:rowOff>76200</xdr:rowOff>
    </xdr:to>
    <xdr:pic>
      <xdr:nvPicPr>
        <xdr:cNvPr id="2" name="Picture 3" descr="K:\IUB Logo\vienkarss_vienkrasu_rgb_h_LV-24.jpg">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857500" cy="1533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85725</xdr:colOff>
      <xdr:row>13</xdr:row>
      <xdr:rowOff>4762</xdr:rowOff>
    </xdr:from>
    <xdr:to>
      <xdr:col>13</xdr:col>
      <xdr:colOff>180974</xdr:colOff>
      <xdr:row>35</xdr:row>
      <xdr:rowOff>57150</xdr:rowOff>
    </xdr:to>
    <xdr:graphicFrame macro="">
      <xdr:nvGraphicFramePr>
        <xdr:cNvPr id="3" name="Chart 2">
          <a:extLst>
            <a:ext uri="{FF2B5EF4-FFF2-40B4-BE49-F238E27FC236}">
              <a16:creationId xmlns:a16="http://schemas.microsoft.com/office/drawing/2014/main" id="{00000000-0008-0000-0D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800100</xdr:colOff>
      <xdr:row>0</xdr:row>
      <xdr:rowOff>1524000</xdr:rowOff>
    </xdr:to>
    <xdr:pic>
      <xdr:nvPicPr>
        <xdr:cNvPr id="3119" name="Picture 2" descr="K:\IUB Logo\vienkarss_vienkrasu_rgb_h_LV-24.jpg">
          <a:extLst>
            <a:ext uri="{FF2B5EF4-FFF2-40B4-BE49-F238E27FC236}">
              <a16:creationId xmlns:a16="http://schemas.microsoft.com/office/drawing/2014/main" id="{00000000-0008-0000-0200-00002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114675"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28575</xdr:colOff>
      <xdr:row>0</xdr:row>
      <xdr:rowOff>1524000</xdr:rowOff>
    </xdr:to>
    <xdr:pic>
      <xdr:nvPicPr>
        <xdr:cNvPr id="2095" name="Picture 3" descr="K:\IUB Logo\vienkarss_vienkrasu_rgb_h_LV-24.jpg">
          <a:extLst>
            <a:ext uri="{FF2B5EF4-FFF2-40B4-BE49-F238E27FC236}">
              <a16:creationId xmlns:a16="http://schemas.microsoft.com/office/drawing/2014/main" id="{00000000-0008-0000-0100-00002F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114675"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28575</xdr:colOff>
      <xdr:row>0</xdr:row>
      <xdr:rowOff>1524000</xdr:rowOff>
    </xdr:to>
    <xdr:pic>
      <xdr:nvPicPr>
        <xdr:cNvPr id="4143" name="Picture 2" descr="K:\IUB Logo\vienkarss_vienkrasu_rgb_h_LV-24.jpg">
          <a:extLst>
            <a:ext uri="{FF2B5EF4-FFF2-40B4-BE49-F238E27FC236}">
              <a16:creationId xmlns:a16="http://schemas.microsoft.com/office/drawing/2014/main" id="{00000000-0008-0000-0300-00002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114675"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66675</xdr:colOff>
      <xdr:row>9</xdr:row>
      <xdr:rowOff>66675</xdr:rowOff>
    </xdr:to>
    <xdr:pic>
      <xdr:nvPicPr>
        <xdr:cNvPr id="16496" name="Picture 2" descr="K:\IUB Logo\vienkarss_vienkrasu_rgb_h_LV-24.jpg">
          <a:extLst>
            <a:ext uri="{FF2B5EF4-FFF2-40B4-BE49-F238E27FC236}">
              <a16:creationId xmlns:a16="http://schemas.microsoft.com/office/drawing/2014/main" id="{00000000-0008-0000-0400-000070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114675"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142874</xdr:colOff>
      <xdr:row>13</xdr:row>
      <xdr:rowOff>71436</xdr:rowOff>
    </xdr:from>
    <xdr:to>
      <xdr:col>6</xdr:col>
      <xdr:colOff>533399</xdr:colOff>
      <xdr:row>31</xdr:row>
      <xdr:rowOff>114299</xdr:rowOff>
    </xdr:to>
    <xdr:graphicFrame macro="">
      <xdr:nvGraphicFramePr>
        <xdr:cNvPr id="3" name="Chart 2">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19050</xdr:colOff>
      <xdr:row>13</xdr:row>
      <xdr:rowOff>76200</xdr:rowOff>
    </xdr:from>
    <xdr:to>
      <xdr:col>13</xdr:col>
      <xdr:colOff>409575</xdr:colOff>
      <xdr:row>31</xdr:row>
      <xdr:rowOff>119063</xdr:rowOff>
    </xdr:to>
    <xdr:graphicFrame macro="">
      <xdr:nvGraphicFramePr>
        <xdr:cNvPr id="15" name="Chart 14">
          <a:extLst>
            <a:ext uri="{FF2B5EF4-FFF2-40B4-BE49-F238E27FC236}">
              <a16:creationId xmlns:a16="http://schemas.microsoft.com/office/drawing/2014/main" id="{00000000-0008-0000-04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533400</xdr:colOff>
      <xdr:row>9</xdr:row>
      <xdr:rowOff>66675</xdr:rowOff>
    </xdr:to>
    <xdr:pic>
      <xdr:nvPicPr>
        <xdr:cNvPr id="28706" name="Picture 2" descr="K:\IUB Logo\vienkarss_vienkrasu_rgb_h_LV-24.jpg">
          <a:extLst>
            <a:ext uri="{FF2B5EF4-FFF2-40B4-BE49-F238E27FC236}">
              <a16:creationId xmlns:a16="http://schemas.microsoft.com/office/drawing/2014/main" id="{00000000-0008-0000-0500-0000227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114675"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676275</xdr:colOff>
      <xdr:row>9</xdr:row>
      <xdr:rowOff>66675</xdr:rowOff>
    </xdr:to>
    <xdr:pic>
      <xdr:nvPicPr>
        <xdr:cNvPr id="39965" name="Picture 2" descr="K:\IUB Logo\vienkarss_vienkrasu_rgb_h_LV-24.jpg">
          <a:extLst>
            <a:ext uri="{FF2B5EF4-FFF2-40B4-BE49-F238E27FC236}">
              <a16:creationId xmlns:a16="http://schemas.microsoft.com/office/drawing/2014/main" id="{00000000-0008-0000-0600-00001D9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114675"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419100</xdr:colOff>
      <xdr:row>9</xdr:row>
      <xdr:rowOff>76200</xdr:rowOff>
    </xdr:to>
    <xdr:pic>
      <xdr:nvPicPr>
        <xdr:cNvPr id="2" name="Picture 3" descr="K:\IUB Logo\vienkarss_vienkrasu_rgb_h_LV-24.jpg">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857500" cy="1533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19049</xdr:colOff>
      <xdr:row>14</xdr:row>
      <xdr:rowOff>47625</xdr:rowOff>
    </xdr:from>
    <xdr:to>
      <xdr:col>12</xdr:col>
      <xdr:colOff>400050</xdr:colOff>
      <xdr:row>34</xdr:row>
      <xdr:rowOff>133350</xdr:rowOff>
    </xdr:to>
    <xdr:graphicFrame macro="">
      <xdr:nvGraphicFramePr>
        <xdr:cNvPr id="4" name="Chart 3">
          <a:extLst>
            <a:ext uri="{FF2B5EF4-FFF2-40B4-BE49-F238E27FC236}">
              <a16:creationId xmlns:a16="http://schemas.microsoft.com/office/drawing/2014/main" id="{00000000-0008-0000-09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123825</xdr:colOff>
      <xdr:row>12</xdr:row>
      <xdr:rowOff>100012</xdr:rowOff>
    </xdr:from>
    <xdr:to>
      <xdr:col>12</xdr:col>
      <xdr:colOff>285750</xdr:colOff>
      <xdr:row>29</xdr:row>
      <xdr:rowOff>90487</xdr:rowOff>
    </xdr:to>
    <xdr:graphicFrame macro="">
      <xdr:nvGraphicFramePr>
        <xdr:cNvPr id="4" name="Chart 3">
          <a:extLst>
            <a:ext uri="{FF2B5EF4-FFF2-40B4-BE49-F238E27FC236}">
              <a16:creationId xmlns:a16="http://schemas.microsoft.com/office/drawing/2014/main" id="{00000000-0008-0000-0A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4</xdr:col>
      <xdr:colOff>419100</xdr:colOff>
      <xdr:row>9</xdr:row>
      <xdr:rowOff>76200</xdr:rowOff>
    </xdr:to>
    <xdr:pic>
      <xdr:nvPicPr>
        <xdr:cNvPr id="6" name="Picture 3" descr="K:\IUB Logo\vienkarss_vienkrasu_rgb_h_LV-24.jpg">
          <a:extLst>
            <a:ext uri="{FF2B5EF4-FFF2-40B4-BE49-F238E27FC236}">
              <a16:creationId xmlns:a16="http://schemas.microsoft.com/office/drawing/2014/main" id="{00000000-0008-0000-0A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2857500" cy="1533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40"/>
  <sheetViews>
    <sheetView zoomScaleNormal="100" zoomScalePageLayoutView="80" workbookViewId="0">
      <selection activeCell="B17" sqref="B17:P17"/>
    </sheetView>
  </sheetViews>
  <sheetFormatPr defaultColWidth="11.5703125" defaultRowHeight="12.75" x14ac:dyDescent="0.2"/>
  <cols>
    <col min="2" max="2" width="9.7109375" customWidth="1"/>
    <col min="3" max="3" width="16.7109375" customWidth="1"/>
    <col min="4" max="7" width="11.5703125" customWidth="1"/>
    <col min="8" max="8" width="12.7109375" customWidth="1"/>
    <col min="9" max="12" width="11.5703125" customWidth="1"/>
    <col min="13" max="13" width="13.140625" customWidth="1"/>
    <col min="14" max="17" width="11.5703125" customWidth="1"/>
    <col min="18" max="18" width="15.5703125" customWidth="1"/>
  </cols>
  <sheetData>
    <row r="1" spans="2:21" ht="120" customHeight="1" x14ac:dyDescent="0.2"/>
    <row r="2" spans="2:21" ht="18.75" x14ac:dyDescent="0.2">
      <c r="B2" s="148" t="s">
        <v>72</v>
      </c>
      <c r="C2" s="148"/>
      <c r="D2" s="148"/>
      <c r="E2" s="148"/>
      <c r="F2" s="148"/>
      <c r="G2" s="148"/>
      <c r="H2" s="148"/>
      <c r="I2" s="148"/>
      <c r="J2" s="148"/>
      <c r="K2" s="148"/>
      <c r="L2" s="148"/>
      <c r="M2" s="148"/>
      <c r="N2" s="148"/>
      <c r="O2" s="148"/>
      <c r="P2" s="148"/>
    </row>
    <row r="3" spans="2:21" ht="18.75" x14ac:dyDescent="0.2">
      <c r="B3" s="39"/>
      <c r="C3" s="39"/>
      <c r="D3" s="39"/>
      <c r="E3" s="39"/>
      <c r="F3" s="143"/>
      <c r="G3" s="39"/>
      <c r="H3" s="39"/>
      <c r="I3" s="39"/>
      <c r="J3" s="39"/>
      <c r="K3" s="143"/>
      <c r="L3" s="39"/>
      <c r="M3" s="39"/>
      <c r="N3" s="39"/>
      <c r="O3" s="39"/>
      <c r="P3" s="39"/>
    </row>
    <row r="4" spans="2:21" ht="15" x14ac:dyDescent="0.2">
      <c r="B4" s="149"/>
      <c r="C4" s="149"/>
      <c r="D4" s="150" t="s">
        <v>0</v>
      </c>
      <c r="E4" s="150"/>
      <c r="F4" s="150"/>
      <c r="G4" s="150"/>
      <c r="H4" s="150"/>
      <c r="I4" s="150" t="s">
        <v>1</v>
      </c>
      <c r="J4" s="150"/>
      <c r="K4" s="150"/>
      <c r="L4" s="150"/>
      <c r="M4" s="150"/>
      <c r="N4" s="151" t="s">
        <v>97</v>
      </c>
      <c r="O4" s="151"/>
      <c r="P4" s="151"/>
      <c r="R4" s="2"/>
      <c r="S4" s="3"/>
      <c r="T4" s="3"/>
      <c r="U4" s="3"/>
    </row>
    <row r="5" spans="2:21" ht="202.5" x14ac:dyDescent="0.2">
      <c r="B5" s="149"/>
      <c r="C5" s="149"/>
      <c r="D5" s="43" t="s">
        <v>2</v>
      </c>
      <c r="E5" s="43" t="s">
        <v>101</v>
      </c>
      <c r="F5" s="43" t="s">
        <v>107</v>
      </c>
      <c r="G5" s="43" t="s">
        <v>3</v>
      </c>
      <c r="H5" s="43" t="s">
        <v>9</v>
      </c>
      <c r="I5" s="43" t="s">
        <v>2</v>
      </c>
      <c r="J5" s="43" t="s">
        <v>101</v>
      </c>
      <c r="K5" s="43" t="s">
        <v>107</v>
      </c>
      <c r="L5" s="43" t="s">
        <v>3</v>
      </c>
      <c r="M5" s="43" t="s">
        <v>9</v>
      </c>
      <c r="N5" s="43" t="s">
        <v>2</v>
      </c>
      <c r="O5" s="43" t="s">
        <v>3</v>
      </c>
      <c r="P5" s="43" t="s">
        <v>9</v>
      </c>
      <c r="R5" s="4"/>
      <c r="S5" s="4"/>
      <c r="T5" s="4"/>
      <c r="U5" s="5"/>
    </row>
    <row r="6" spans="2:21" ht="17.850000000000001" customHeight="1" x14ac:dyDescent="0.2">
      <c r="B6" s="161" t="s">
        <v>73</v>
      </c>
      <c r="C6" s="161"/>
      <c r="D6" s="6"/>
      <c r="E6" s="6"/>
      <c r="F6" s="6"/>
      <c r="G6" s="6"/>
      <c r="H6" s="6"/>
      <c r="I6" s="6"/>
      <c r="J6" s="6"/>
      <c r="K6" s="6"/>
      <c r="L6" s="6"/>
      <c r="M6" s="6"/>
      <c r="N6" s="6"/>
      <c r="O6" s="6"/>
      <c r="P6" s="6"/>
      <c r="R6" s="4"/>
      <c r="S6" s="4"/>
      <c r="T6" s="4"/>
      <c r="U6" s="5"/>
    </row>
    <row r="7" spans="2:21" ht="14.1" customHeight="1" x14ac:dyDescent="0.25">
      <c r="B7" s="162"/>
      <c r="C7" s="7" t="s">
        <v>74</v>
      </c>
      <c r="D7" s="36">
        <v>81</v>
      </c>
      <c r="E7" s="37">
        <v>86</v>
      </c>
      <c r="F7" s="37">
        <v>7</v>
      </c>
      <c r="G7" s="37">
        <v>103</v>
      </c>
      <c r="H7" s="37">
        <v>108582833</v>
      </c>
      <c r="I7" s="36">
        <v>163</v>
      </c>
      <c r="J7" s="37">
        <v>88</v>
      </c>
      <c r="K7" s="37">
        <v>0</v>
      </c>
      <c r="L7" s="37">
        <v>156</v>
      </c>
      <c r="M7" s="37">
        <v>35950349</v>
      </c>
      <c r="N7" s="37">
        <v>810</v>
      </c>
      <c r="O7" s="37">
        <v>760</v>
      </c>
      <c r="P7" s="37">
        <v>16348550</v>
      </c>
      <c r="Q7" s="10"/>
      <c r="R7" s="4"/>
      <c r="S7" s="4"/>
      <c r="T7" s="4"/>
      <c r="U7" s="5"/>
    </row>
    <row r="8" spans="2:21" ht="15.6" customHeight="1" x14ac:dyDescent="0.25">
      <c r="B8" s="162"/>
      <c r="C8" s="7" t="s">
        <v>75</v>
      </c>
      <c r="D8" s="38">
        <v>191</v>
      </c>
      <c r="E8" s="38">
        <v>77</v>
      </c>
      <c r="F8" s="38">
        <v>3</v>
      </c>
      <c r="G8" s="38">
        <v>112</v>
      </c>
      <c r="H8" s="37">
        <v>184985867</v>
      </c>
      <c r="I8" s="38">
        <v>363</v>
      </c>
      <c r="J8" s="38">
        <v>105</v>
      </c>
      <c r="K8" s="38">
        <v>0</v>
      </c>
      <c r="L8" s="38">
        <v>145</v>
      </c>
      <c r="M8" s="37">
        <v>36164120</v>
      </c>
      <c r="N8" s="37">
        <v>1259</v>
      </c>
      <c r="O8" s="37">
        <v>775</v>
      </c>
      <c r="P8" s="37">
        <v>17296908</v>
      </c>
      <c r="Q8" s="10"/>
      <c r="R8" s="4"/>
      <c r="S8" s="4"/>
      <c r="T8" s="4"/>
      <c r="U8" s="5"/>
    </row>
    <row r="9" spans="2:21" ht="14.85" customHeight="1" x14ac:dyDescent="0.25">
      <c r="B9" s="162"/>
      <c r="C9" s="7" t="s">
        <v>76</v>
      </c>
      <c r="D9" s="38">
        <v>33</v>
      </c>
      <c r="E9" s="38">
        <v>74</v>
      </c>
      <c r="F9" s="38">
        <v>2</v>
      </c>
      <c r="G9" s="38">
        <v>39</v>
      </c>
      <c r="H9" s="37">
        <v>7978096</v>
      </c>
      <c r="I9" s="38">
        <v>99</v>
      </c>
      <c r="J9" s="38">
        <v>66</v>
      </c>
      <c r="K9" s="38">
        <v>0</v>
      </c>
      <c r="L9" s="38">
        <v>72</v>
      </c>
      <c r="M9" s="37">
        <v>11621339</v>
      </c>
      <c r="N9" s="38">
        <v>542</v>
      </c>
      <c r="O9" s="37">
        <v>997</v>
      </c>
      <c r="P9" s="37">
        <v>24717529</v>
      </c>
      <c r="Q9" s="10"/>
      <c r="R9" s="4"/>
      <c r="S9" s="4"/>
      <c r="T9" s="4"/>
      <c r="U9" s="5"/>
    </row>
    <row r="10" spans="2:21" ht="13.5" x14ac:dyDescent="0.2">
      <c r="B10" s="163" t="s">
        <v>4</v>
      </c>
      <c r="C10" s="163"/>
      <c r="D10" s="44">
        <f t="shared" ref="D10:O10" si="0">SUM(D7:D9)</f>
        <v>305</v>
      </c>
      <c r="E10" s="144">
        <f>SUM(E7:E9)</f>
        <v>237</v>
      </c>
      <c r="F10" s="144">
        <f>SUM(F7:F9)</f>
        <v>12</v>
      </c>
      <c r="G10" s="44">
        <f t="shared" si="0"/>
        <v>254</v>
      </c>
      <c r="H10" s="45">
        <f t="shared" si="0"/>
        <v>301546796</v>
      </c>
      <c r="I10" s="45">
        <f t="shared" si="0"/>
        <v>625</v>
      </c>
      <c r="J10" s="45">
        <f t="shared" si="0"/>
        <v>259</v>
      </c>
      <c r="K10" s="45">
        <f>SUM(K7:K9)</f>
        <v>0</v>
      </c>
      <c r="L10" s="45">
        <f t="shared" si="0"/>
        <v>373</v>
      </c>
      <c r="M10" s="45">
        <f t="shared" si="0"/>
        <v>83735808</v>
      </c>
      <c r="N10" s="45">
        <f t="shared" si="0"/>
        <v>2611</v>
      </c>
      <c r="O10" s="45">
        <f t="shared" si="0"/>
        <v>2532</v>
      </c>
      <c r="P10" s="45">
        <f>SUM(P7:P9)</f>
        <v>58362987</v>
      </c>
      <c r="Q10" s="11"/>
      <c r="R10" s="4"/>
      <c r="S10" s="4" t="s">
        <v>5</v>
      </c>
      <c r="T10" s="4"/>
      <c r="U10" s="5"/>
    </row>
    <row r="11" spans="2:21" x14ac:dyDescent="0.2">
      <c r="B11" s="42"/>
      <c r="C11" s="12"/>
      <c r="D11" s="13"/>
      <c r="E11" s="13"/>
      <c r="F11" s="13"/>
      <c r="G11" s="13"/>
      <c r="H11" s="13"/>
      <c r="I11" s="13"/>
      <c r="J11" s="13"/>
      <c r="K11" s="13"/>
      <c r="L11" s="13"/>
      <c r="M11" s="13"/>
      <c r="N11" s="13"/>
      <c r="O11" s="13"/>
      <c r="P11" s="13"/>
      <c r="R11" s="4"/>
      <c r="S11" s="4"/>
      <c r="T11" s="4"/>
      <c r="U11" s="5"/>
    </row>
    <row r="12" spans="2:21" ht="33.75" customHeight="1" x14ac:dyDescent="0.2">
      <c r="B12" s="155" t="s">
        <v>102</v>
      </c>
      <c r="C12" s="156"/>
      <c r="D12" s="156"/>
      <c r="E12" s="156"/>
      <c r="F12" s="156"/>
      <c r="G12" s="156"/>
      <c r="H12" s="156"/>
      <c r="I12" s="156"/>
      <c r="J12" s="156"/>
      <c r="K12" s="156"/>
      <c r="L12" s="156"/>
      <c r="M12" s="156"/>
      <c r="N12" s="156"/>
      <c r="O12" s="156"/>
      <c r="P12" s="157"/>
      <c r="R12" s="4"/>
      <c r="S12" s="4"/>
      <c r="T12" s="4"/>
      <c r="U12" s="5"/>
    </row>
    <row r="13" spans="2:21" ht="43.5" customHeight="1" x14ac:dyDescent="0.2">
      <c r="B13" s="164" t="s">
        <v>103</v>
      </c>
      <c r="C13" s="165"/>
      <c r="D13" s="165"/>
      <c r="E13" s="165"/>
      <c r="F13" s="165"/>
      <c r="G13" s="165"/>
      <c r="H13" s="165"/>
      <c r="I13" s="165"/>
      <c r="J13" s="165"/>
      <c r="K13" s="165"/>
      <c r="L13" s="165"/>
      <c r="M13" s="165"/>
      <c r="N13" s="165"/>
      <c r="O13" s="165"/>
      <c r="P13" s="166"/>
      <c r="R13" s="4"/>
      <c r="S13" s="4"/>
      <c r="T13" s="4"/>
      <c r="U13" s="5"/>
    </row>
    <row r="14" spans="2:21" ht="2.25" customHeight="1" x14ac:dyDescent="0.25">
      <c r="B14" s="40"/>
      <c r="C14" s="30"/>
      <c r="D14" s="31"/>
      <c r="E14" s="31"/>
      <c r="F14" s="31"/>
      <c r="G14" s="31"/>
      <c r="H14" s="31"/>
      <c r="I14" s="31"/>
      <c r="J14" s="31"/>
      <c r="K14" s="31"/>
      <c r="L14" s="31"/>
      <c r="M14" s="31"/>
      <c r="N14" s="31"/>
      <c r="O14" s="31"/>
      <c r="P14" s="31"/>
      <c r="R14" s="4"/>
      <c r="S14" s="4"/>
      <c r="T14" s="4"/>
      <c r="U14" s="5"/>
    </row>
    <row r="15" spans="2:21" s="14" customFormat="1" ht="30.75" customHeight="1" x14ac:dyDescent="0.2">
      <c r="B15" s="152" t="s">
        <v>104</v>
      </c>
      <c r="C15" s="153"/>
      <c r="D15" s="153"/>
      <c r="E15" s="153"/>
      <c r="F15" s="153"/>
      <c r="G15" s="153"/>
      <c r="H15" s="153"/>
      <c r="I15" s="153"/>
      <c r="J15" s="153"/>
      <c r="K15" s="153"/>
      <c r="L15" s="153"/>
      <c r="M15" s="153"/>
      <c r="N15" s="153"/>
      <c r="O15" s="153"/>
      <c r="P15" s="154"/>
    </row>
    <row r="16" spans="2:21" ht="22.5" customHeight="1" x14ac:dyDescent="0.2">
      <c r="B16" s="155" t="s">
        <v>105</v>
      </c>
      <c r="C16" s="156"/>
      <c r="D16" s="156"/>
      <c r="E16" s="156"/>
      <c r="F16" s="156"/>
      <c r="G16" s="156"/>
      <c r="H16" s="156"/>
      <c r="I16" s="156"/>
      <c r="J16" s="156"/>
      <c r="K16" s="156"/>
      <c r="L16" s="156"/>
      <c r="M16" s="156"/>
      <c r="N16" s="156"/>
      <c r="O16" s="156"/>
      <c r="P16" s="157"/>
      <c r="R16" s="11"/>
    </row>
    <row r="17" spans="2:16" s="15" customFormat="1" ht="49.5" customHeight="1" x14ac:dyDescent="0.2">
      <c r="B17" s="158" t="s">
        <v>106</v>
      </c>
      <c r="C17" s="159"/>
      <c r="D17" s="159"/>
      <c r="E17" s="159"/>
      <c r="F17" s="159"/>
      <c r="G17" s="159"/>
      <c r="H17" s="159"/>
      <c r="I17" s="159"/>
      <c r="J17" s="159"/>
      <c r="K17" s="159"/>
      <c r="L17" s="159"/>
      <c r="M17" s="159"/>
      <c r="N17" s="159"/>
      <c r="O17" s="159"/>
      <c r="P17" s="160"/>
    </row>
    <row r="19" spans="2:16" x14ac:dyDescent="0.2">
      <c r="G19" s="11"/>
      <c r="H19" s="11"/>
      <c r="J19" s="103"/>
      <c r="L19" s="103"/>
    </row>
    <row r="20" spans="2:16" x14ac:dyDescent="0.2">
      <c r="B20" s="24"/>
      <c r="C20" s="24"/>
      <c r="D20" s="146"/>
      <c r="E20" s="24"/>
      <c r="F20" s="24"/>
      <c r="G20" s="103"/>
      <c r="O20" s="103"/>
    </row>
    <row r="21" spans="2:16" x14ac:dyDescent="0.2">
      <c r="B21" s="25"/>
      <c r="C21" s="25"/>
      <c r="D21" s="147"/>
      <c r="E21" s="26"/>
      <c r="F21" s="26"/>
      <c r="G21" s="26"/>
    </row>
    <row r="22" spans="2:16" x14ac:dyDescent="0.2">
      <c r="B22" s="24"/>
      <c r="C22" s="24"/>
      <c r="D22" s="147"/>
      <c r="E22" s="24"/>
      <c r="F22" s="24"/>
      <c r="G22" s="26"/>
    </row>
    <row r="23" spans="2:16" x14ac:dyDescent="0.2">
      <c r="B23" s="25"/>
      <c r="C23" s="25"/>
      <c r="D23" s="145"/>
      <c r="E23" s="26"/>
      <c r="F23" s="26"/>
      <c r="G23" s="26"/>
    </row>
    <row r="24" spans="2:16" x14ac:dyDescent="0.2">
      <c r="B24" s="25"/>
      <c r="C24" s="25"/>
      <c r="D24" s="25"/>
      <c r="E24" s="26"/>
      <c r="F24" s="26"/>
      <c r="G24" s="26"/>
    </row>
    <row r="25" spans="2:16" x14ac:dyDescent="0.2">
      <c r="B25" s="25"/>
      <c r="C25" s="25"/>
      <c r="D25" s="25"/>
      <c r="E25" s="26"/>
      <c r="F25" s="26"/>
      <c r="G25" s="26"/>
      <c r="H25" s="11"/>
      <c r="I25" s="103"/>
    </row>
    <row r="26" spans="2:16" x14ac:dyDescent="0.2">
      <c r="B26" s="25"/>
      <c r="C26" s="25"/>
      <c r="D26" s="25"/>
      <c r="E26" s="25"/>
      <c r="F26" s="25"/>
    </row>
    <row r="27" spans="2:16" x14ac:dyDescent="0.2">
      <c r="B27" s="25"/>
      <c r="C27" s="25"/>
      <c r="D27" s="25"/>
      <c r="E27" s="25"/>
      <c r="F27" s="25"/>
    </row>
    <row r="28" spans="2:16" x14ac:dyDescent="0.2">
      <c r="B28" s="25"/>
      <c r="C28" s="25"/>
      <c r="D28" s="25"/>
      <c r="E28" s="25"/>
      <c r="F28" s="25"/>
    </row>
    <row r="29" spans="2:16" x14ac:dyDescent="0.2">
      <c r="B29" s="25"/>
      <c r="C29" s="25"/>
      <c r="D29" s="25"/>
    </row>
    <row r="30" spans="2:16" x14ac:dyDescent="0.2">
      <c r="B30" s="25"/>
      <c r="C30" s="25"/>
      <c r="D30" s="25"/>
    </row>
    <row r="31" spans="2:16" x14ac:dyDescent="0.2">
      <c r="B31" s="25"/>
      <c r="C31" s="25"/>
      <c r="D31" s="25"/>
      <c r="E31" s="26"/>
      <c r="F31" s="26"/>
    </row>
    <row r="32" spans="2:16" x14ac:dyDescent="0.2">
      <c r="B32" s="25"/>
      <c r="C32" s="25"/>
      <c r="D32" s="25"/>
      <c r="E32" s="26"/>
      <c r="F32" s="26"/>
      <c r="O32" s="103"/>
    </row>
    <row r="35" spans="2:6" x14ac:dyDescent="0.2">
      <c r="B35" s="25"/>
      <c r="C35" s="25"/>
      <c r="D35" s="25"/>
      <c r="E35" s="26"/>
      <c r="F35" s="26"/>
    </row>
    <row r="36" spans="2:6" x14ac:dyDescent="0.2">
      <c r="B36" s="25"/>
      <c r="C36" s="25"/>
      <c r="D36" s="25"/>
      <c r="E36" s="26"/>
      <c r="F36" s="26"/>
    </row>
    <row r="37" spans="2:6" x14ac:dyDescent="0.2">
      <c r="B37" s="25"/>
      <c r="C37" s="25"/>
      <c r="D37" s="25"/>
      <c r="E37" s="26"/>
      <c r="F37" s="26"/>
    </row>
    <row r="39" spans="2:6" x14ac:dyDescent="0.2">
      <c r="C39" s="25"/>
      <c r="D39" s="25"/>
    </row>
    <row r="40" spans="2:6" x14ac:dyDescent="0.2">
      <c r="C40" s="25"/>
      <c r="D40" s="25"/>
    </row>
  </sheetData>
  <mergeCells count="13">
    <mergeCell ref="B15:P15"/>
    <mergeCell ref="B16:P16"/>
    <mergeCell ref="B17:P17"/>
    <mergeCell ref="B6:C6"/>
    <mergeCell ref="B7:B9"/>
    <mergeCell ref="B10:C10"/>
    <mergeCell ref="B12:P12"/>
    <mergeCell ref="B13:P13"/>
    <mergeCell ref="B2:P2"/>
    <mergeCell ref="B4:C5"/>
    <mergeCell ref="D4:H4"/>
    <mergeCell ref="I4:M4"/>
    <mergeCell ref="N4:P4"/>
  </mergeCells>
  <phoneticPr fontId="24" type="noConversion"/>
  <pageMargins left="0.23622047244094491" right="0.23622047244094491" top="0.19685039370078741" bottom="0.74803149606299213" header="0.31496062992125984" footer="0.31496062992125984"/>
  <pageSetup paperSize="9" scale="63" orientation="landscape" useFirstPageNumber="1" r:id="rId1"/>
  <headerFooter>
    <oddFooter>&amp;C1</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N53"/>
  <sheetViews>
    <sheetView workbookViewId="0">
      <selection activeCell="A34" sqref="A34:N34"/>
    </sheetView>
  </sheetViews>
  <sheetFormatPr defaultRowHeight="12.75" x14ac:dyDescent="0.2"/>
  <cols>
    <col min="2" max="2" width="10" bestFit="1" customWidth="1"/>
    <col min="4" max="4" width="10" bestFit="1" customWidth="1"/>
    <col min="6" max="6" width="10.28515625" customWidth="1"/>
  </cols>
  <sheetData>
    <row r="11" spans="1:13" ht="32.25" customHeight="1" x14ac:dyDescent="0.2">
      <c r="A11" s="199" t="s">
        <v>54</v>
      </c>
      <c r="B11" s="199"/>
      <c r="C11" s="199"/>
      <c r="D11" s="199"/>
      <c r="E11" s="199"/>
      <c r="F11" s="199"/>
      <c r="G11" s="199"/>
      <c r="H11" s="199"/>
      <c r="I11" s="199"/>
      <c r="J11" s="199"/>
      <c r="K11" s="199"/>
      <c r="L11" s="199"/>
      <c r="M11" s="199"/>
    </row>
    <row r="34" spans="1:14" ht="42.75" customHeight="1" x14ac:dyDescent="0.2">
      <c r="A34" s="200" t="s">
        <v>127</v>
      </c>
      <c r="B34" s="200"/>
      <c r="C34" s="200"/>
      <c r="D34" s="200"/>
      <c r="E34" s="200"/>
      <c r="F34" s="200"/>
      <c r="G34" s="200"/>
      <c r="H34" s="200"/>
      <c r="I34" s="200"/>
      <c r="J34" s="200"/>
      <c r="K34" s="200"/>
      <c r="L34" s="200"/>
      <c r="M34" s="200"/>
      <c r="N34" s="200"/>
    </row>
    <row r="36" spans="1:14" x14ac:dyDescent="0.2">
      <c r="A36" s="15"/>
      <c r="B36" s="15"/>
      <c r="C36" s="15"/>
      <c r="D36" s="15"/>
      <c r="E36" s="15"/>
      <c r="F36" s="15"/>
      <c r="G36" s="15"/>
      <c r="H36" s="15"/>
      <c r="I36" s="15"/>
      <c r="J36" s="15"/>
      <c r="K36" s="15"/>
      <c r="L36" s="15"/>
    </row>
    <row r="38" spans="1:14" x14ac:dyDescent="0.2">
      <c r="B38" t="s">
        <v>68</v>
      </c>
      <c r="C38" t="s">
        <v>65</v>
      </c>
      <c r="D38" t="s">
        <v>66</v>
      </c>
      <c r="F38" t="s">
        <v>64</v>
      </c>
    </row>
    <row r="39" spans="1:14" x14ac:dyDescent="0.2">
      <c r="A39" t="s">
        <v>36</v>
      </c>
      <c r="B39" s="111">
        <v>255.37000800000001</v>
      </c>
      <c r="C39" s="111">
        <v>23.948089</v>
      </c>
      <c r="D39" s="111">
        <v>89.102096000000003</v>
      </c>
      <c r="F39">
        <f>B39-(C39+D39)</f>
        <v>142.31982300000001</v>
      </c>
      <c r="J39" s="113" t="s">
        <v>51</v>
      </c>
      <c r="K39" s="113" t="s">
        <v>52</v>
      </c>
      <c r="L39" s="113" t="s">
        <v>55</v>
      </c>
    </row>
    <row r="40" spans="1:14" x14ac:dyDescent="0.2">
      <c r="A40" t="s">
        <v>37</v>
      </c>
      <c r="B40" s="115">
        <v>555.36936400000002</v>
      </c>
      <c r="C40" s="115">
        <v>85.268719000000004</v>
      </c>
      <c r="D40" s="115">
        <v>196.93182400000001</v>
      </c>
      <c r="E40" s="111"/>
      <c r="F40" s="111">
        <f t="shared" ref="F40:F51" si="0">B40-(C40+D40)</f>
        <v>273.16882099999998</v>
      </c>
      <c r="I40" t="s">
        <v>36</v>
      </c>
      <c r="J40" s="60">
        <f t="shared" ref="J40:J46" si="1">C39/B39</f>
        <v>9.3778001526318627E-2</v>
      </c>
      <c r="K40" s="60">
        <f t="shared" ref="K40:K46" si="2">D39/B39</f>
        <v>0.34891370642084168</v>
      </c>
      <c r="L40" s="60">
        <f t="shared" ref="L40:L46" si="3">F39/B39</f>
        <v>0.55730829205283972</v>
      </c>
    </row>
    <row r="41" spans="1:14" x14ac:dyDescent="0.2">
      <c r="A41" t="s">
        <v>38</v>
      </c>
      <c r="B41" s="115">
        <v>411.45053200000001</v>
      </c>
      <c r="C41" s="115">
        <v>50.742759999999997</v>
      </c>
      <c r="D41" s="115">
        <v>124.006674</v>
      </c>
      <c r="E41" s="111"/>
      <c r="F41" s="111">
        <f t="shared" si="0"/>
        <v>236.701098</v>
      </c>
      <c r="I41" t="s">
        <v>37</v>
      </c>
      <c r="J41" s="60">
        <f t="shared" si="1"/>
        <v>0.15353515070737681</v>
      </c>
      <c r="K41" s="60">
        <f t="shared" si="2"/>
        <v>0.3545961242471416</v>
      </c>
      <c r="L41" s="60">
        <f t="shared" si="3"/>
        <v>0.49186872504548157</v>
      </c>
    </row>
    <row r="42" spans="1:14" x14ac:dyDescent="0.2">
      <c r="A42" t="s">
        <v>39</v>
      </c>
      <c r="B42" s="111">
        <v>353.37125400000002</v>
      </c>
      <c r="C42" s="111">
        <v>37.474448000000002</v>
      </c>
      <c r="D42" s="111">
        <v>88.316438000000005</v>
      </c>
      <c r="E42" s="111"/>
      <c r="F42" s="111">
        <f t="shared" si="0"/>
        <v>227.58036800000002</v>
      </c>
      <c r="I42" t="s">
        <v>38</v>
      </c>
      <c r="J42" s="60">
        <f t="shared" si="1"/>
        <v>0.12332651449822404</v>
      </c>
      <c r="K42" s="60">
        <f t="shared" si="2"/>
        <v>0.30138902335894902</v>
      </c>
      <c r="L42" s="60">
        <f t="shared" si="3"/>
        <v>0.57528446214282691</v>
      </c>
    </row>
    <row r="43" spans="1:14" x14ac:dyDescent="0.2">
      <c r="A43" t="s">
        <v>40</v>
      </c>
      <c r="B43" s="111">
        <v>496.12479500000001</v>
      </c>
      <c r="C43" s="111">
        <v>157.231844</v>
      </c>
      <c r="D43" s="111">
        <v>126.911253</v>
      </c>
      <c r="E43" s="111"/>
      <c r="F43" s="111">
        <f t="shared" si="0"/>
        <v>211.98169799999999</v>
      </c>
      <c r="I43" t="s">
        <v>39</v>
      </c>
      <c r="J43" s="60">
        <f t="shared" si="1"/>
        <v>0.10604837709860802</v>
      </c>
      <c r="K43" s="60">
        <f t="shared" si="2"/>
        <v>0.24992536036901292</v>
      </c>
      <c r="L43" s="60">
        <f t="shared" si="3"/>
        <v>0.64402626253237905</v>
      </c>
    </row>
    <row r="44" spans="1:14" x14ac:dyDescent="0.2">
      <c r="A44" t="s">
        <v>41</v>
      </c>
      <c r="B44" s="115">
        <v>391.51859100000001</v>
      </c>
      <c r="C44" s="115">
        <v>51.640622</v>
      </c>
      <c r="D44" s="115">
        <v>80.035405999999995</v>
      </c>
      <c r="E44" s="111"/>
      <c r="F44" s="111">
        <f t="shared" si="0"/>
        <v>259.84256300000004</v>
      </c>
      <c r="I44" t="s">
        <v>40</v>
      </c>
      <c r="J44" s="60">
        <f t="shared" si="1"/>
        <v>0.31691994753054015</v>
      </c>
      <c r="K44" s="60">
        <f t="shared" si="2"/>
        <v>0.25580510040825516</v>
      </c>
      <c r="L44" s="60">
        <f t="shared" si="3"/>
        <v>0.42727495206120464</v>
      </c>
    </row>
    <row r="45" spans="1:14" x14ac:dyDescent="0.2">
      <c r="A45" s="106" t="s">
        <v>42</v>
      </c>
      <c r="B45" s="115">
        <v>415.54393299999998</v>
      </c>
      <c r="C45" s="115">
        <v>73.791612999999998</v>
      </c>
      <c r="D45" s="115">
        <v>45.74615</v>
      </c>
      <c r="E45" s="111"/>
      <c r="F45" s="111">
        <f t="shared" si="0"/>
        <v>296.00617</v>
      </c>
      <c r="I45" t="s">
        <v>41</v>
      </c>
      <c r="J45" s="60">
        <f t="shared" si="1"/>
        <v>0.13189826278262223</v>
      </c>
      <c r="K45" s="60">
        <f t="shared" si="2"/>
        <v>0.20442300273807429</v>
      </c>
      <c r="L45" s="60">
        <f t="shared" si="3"/>
        <v>0.66367873447930348</v>
      </c>
    </row>
    <row r="46" spans="1:14" x14ac:dyDescent="0.2">
      <c r="A46" t="s">
        <v>59</v>
      </c>
      <c r="B46" s="115">
        <v>327924597</v>
      </c>
      <c r="C46" s="115">
        <v>64150791</v>
      </c>
      <c r="D46" s="115">
        <v>40121624</v>
      </c>
      <c r="F46" s="111">
        <f t="shared" si="0"/>
        <v>223652182</v>
      </c>
      <c r="I46" s="106" t="s">
        <v>42</v>
      </c>
      <c r="J46" s="60">
        <f t="shared" si="1"/>
        <v>0.177578366906394</v>
      </c>
      <c r="K46" s="60">
        <f t="shared" si="2"/>
        <v>0.11008739718502882</v>
      </c>
      <c r="L46" s="60">
        <f t="shared" si="3"/>
        <v>0.71233423590857725</v>
      </c>
    </row>
    <row r="47" spans="1:14" x14ac:dyDescent="0.2">
      <c r="A47" t="s">
        <v>61</v>
      </c>
      <c r="B47" s="115">
        <v>303166462</v>
      </c>
      <c r="C47" s="115">
        <v>31071903</v>
      </c>
      <c r="D47" s="115">
        <v>65085618</v>
      </c>
      <c r="F47" s="111">
        <f t="shared" si="0"/>
        <v>207008941</v>
      </c>
      <c r="I47" t="s">
        <v>59</v>
      </c>
      <c r="J47" s="116">
        <f t="shared" ref="J47:J52" si="4">C46/B46</f>
        <v>0.19562665194035445</v>
      </c>
      <c r="K47" s="116">
        <f t="shared" ref="K47:K52" si="5">D46/B46</f>
        <v>0.12235015112330838</v>
      </c>
      <c r="L47" s="116">
        <f t="shared" ref="L47:L52" si="6">F46/B46</f>
        <v>0.68202319693633717</v>
      </c>
    </row>
    <row r="48" spans="1:14" x14ac:dyDescent="0.2">
      <c r="A48" t="s">
        <v>62</v>
      </c>
      <c r="B48" s="115">
        <v>473978119</v>
      </c>
      <c r="C48" s="115">
        <v>51657602</v>
      </c>
      <c r="D48" s="115">
        <v>119978940</v>
      </c>
      <c r="F48" s="111">
        <f t="shared" si="0"/>
        <v>302341577</v>
      </c>
      <c r="I48" t="s">
        <v>61</v>
      </c>
      <c r="J48" s="116">
        <f t="shared" si="4"/>
        <v>0.10249122806994396</v>
      </c>
      <c r="K48" s="116">
        <f t="shared" si="5"/>
        <v>0.21468607566492628</v>
      </c>
      <c r="L48" s="116">
        <f t="shared" si="6"/>
        <v>0.6828226962651297</v>
      </c>
    </row>
    <row r="49" spans="1:12" x14ac:dyDescent="0.2">
      <c r="A49" t="s">
        <v>63</v>
      </c>
      <c r="B49" s="115">
        <v>436945062</v>
      </c>
      <c r="C49" s="115">
        <v>82527718</v>
      </c>
      <c r="D49" s="115">
        <v>66738000</v>
      </c>
      <c r="F49" s="111">
        <f t="shared" si="0"/>
        <v>287679344</v>
      </c>
      <c r="I49" t="s">
        <v>62</v>
      </c>
      <c r="J49" s="116">
        <f t="shared" si="4"/>
        <v>0.10898731382154796</v>
      </c>
      <c r="K49" s="116">
        <f t="shared" si="5"/>
        <v>0.25313181176618832</v>
      </c>
      <c r="L49" s="116">
        <f t="shared" si="6"/>
        <v>0.63788087441226371</v>
      </c>
    </row>
    <row r="50" spans="1:12" x14ac:dyDescent="0.2">
      <c r="A50" t="s">
        <v>71</v>
      </c>
      <c r="B50" s="115">
        <v>489403669</v>
      </c>
      <c r="C50" s="115">
        <v>77847272</v>
      </c>
      <c r="D50" s="115">
        <v>156056624</v>
      </c>
      <c r="F50" s="111">
        <f t="shared" si="0"/>
        <v>255499773</v>
      </c>
      <c r="I50" t="s">
        <v>63</v>
      </c>
      <c r="J50" s="116">
        <f t="shared" si="4"/>
        <v>0.18887435784776074</v>
      </c>
      <c r="K50" s="116">
        <f t="shared" si="5"/>
        <v>0.15273773708421037</v>
      </c>
      <c r="L50" s="116">
        <f t="shared" si="6"/>
        <v>0.65838790506802891</v>
      </c>
    </row>
    <row r="51" spans="1:12" x14ac:dyDescent="0.2">
      <c r="A51" t="s">
        <v>90</v>
      </c>
      <c r="B51" s="115">
        <v>385282604</v>
      </c>
      <c r="C51" s="115">
        <v>43269744</v>
      </c>
      <c r="D51" s="115">
        <v>102850841</v>
      </c>
      <c r="F51" s="111">
        <f t="shared" si="0"/>
        <v>239162019</v>
      </c>
      <c r="I51" t="s">
        <v>71</v>
      </c>
      <c r="J51" s="142">
        <f t="shared" si="4"/>
        <v>0.15906556679287992</v>
      </c>
      <c r="K51" s="142">
        <f t="shared" si="5"/>
        <v>0.31887097274703924</v>
      </c>
      <c r="L51" s="142">
        <f t="shared" si="6"/>
        <v>0.5220634604600809</v>
      </c>
    </row>
    <row r="52" spans="1:12" x14ac:dyDescent="0.2">
      <c r="I52" t="s">
        <v>90</v>
      </c>
      <c r="J52" s="142">
        <f t="shared" si="4"/>
        <v>0.11230650839351158</v>
      </c>
      <c r="K52" s="142">
        <f t="shared" si="5"/>
        <v>0.26694909121824767</v>
      </c>
      <c r="L52" s="142">
        <f t="shared" si="6"/>
        <v>0.62074440038824075</v>
      </c>
    </row>
    <row r="53" spans="1:12" x14ac:dyDescent="0.2">
      <c r="A53" s="201" t="s">
        <v>93</v>
      </c>
      <c r="B53" s="201"/>
      <c r="C53" s="201"/>
      <c r="D53" s="201"/>
      <c r="E53" s="201"/>
      <c r="F53" s="201"/>
      <c r="G53" s="201"/>
      <c r="H53" s="201"/>
      <c r="I53" s="201"/>
      <c r="J53" s="201"/>
      <c r="K53" s="201"/>
      <c r="L53" s="201"/>
    </row>
  </sheetData>
  <mergeCells count="3">
    <mergeCell ref="A11:M11"/>
    <mergeCell ref="A53:L53"/>
    <mergeCell ref="A34:N34"/>
  </mergeCells>
  <conditionalFormatting sqref="J40:L52">
    <cfRule type="top10" dxfId="3" priority="4" percent="1" rank="10"/>
    <cfRule type="iconSet" priority="5">
      <iconSet iconSet="3Arrows">
        <cfvo type="percent" val="0"/>
        <cfvo type="percent" val="33"/>
        <cfvo type="percent" val="67"/>
      </iconSet>
    </cfRule>
    <cfRule type="colorScale" priority="6">
      <colorScale>
        <cfvo type="min"/>
        <cfvo type="percentile" val="50"/>
        <cfvo type="max"/>
        <color rgb="FFF8696B"/>
        <color rgb="FFFCFCFF"/>
        <color rgb="FF63BE7B"/>
      </colorScale>
    </cfRule>
    <cfRule type="dataBar" priority="7">
      <dataBar>
        <cfvo type="min"/>
        <cfvo type="max"/>
        <color rgb="FF638EC6"/>
      </dataBar>
      <extLst>
        <ext xmlns:x14="http://schemas.microsoft.com/office/spreadsheetml/2009/9/main" uri="{B025F937-C7B1-47D3-B67F-A62EFF666E3E}">
          <x14:id>{0DD144B5-7127-4EF0-8E34-2E4527FB14B8}</x14:id>
        </ext>
      </extLst>
    </cfRule>
  </conditionalFormatting>
  <conditionalFormatting sqref="J40:J52">
    <cfRule type="iconSet" priority="3">
      <iconSet iconSet="3Arrows">
        <cfvo type="percent" val="0"/>
        <cfvo type="percent" val="33"/>
        <cfvo type="percent" val="67"/>
      </iconSet>
    </cfRule>
  </conditionalFormatting>
  <conditionalFormatting sqref="K40:K52">
    <cfRule type="iconSet" priority="2">
      <iconSet iconSet="3Arrows">
        <cfvo type="percent" val="0"/>
        <cfvo type="percent" val="33"/>
        <cfvo type="percent" val="67"/>
      </iconSet>
    </cfRule>
  </conditionalFormatting>
  <conditionalFormatting sqref="L40:L52">
    <cfRule type="iconSet" priority="1">
      <iconSet iconSet="3Arrows">
        <cfvo type="percent" val="0"/>
        <cfvo type="percent" val="33"/>
        <cfvo type="percent" val="67"/>
      </iconSet>
    </cfRule>
  </conditionalFormatting>
  <pageMargins left="0.70866141732283472" right="0.70866141732283472" top="0.74803149606299213" bottom="0.74803149606299213"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0DD144B5-7127-4EF0-8E34-2E4527FB14B8}">
            <x14:dataBar minLength="0" maxLength="100" gradient="0">
              <x14:cfvo type="autoMin"/>
              <x14:cfvo type="autoMax"/>
              <x14:negativeFillColor rgb="FFFF0000"/>
              <x14:axisColor rgb="FF000000"/>
            </x14:dataBar>
          </x14:cfRule>
          <xm:sqref>J40:L52</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workbookViewId="0">
      <selection activeCell="F26" sqref="F26"/>
    </sheetView>
  </sheetViews>
  <sheetFormatPr defaultColWidth="11.5703125" defaultRowHeight="12.75" x14ac:dyDescent="0.2"/>
  <cols>
    <col min="1" max="1" width="2.42578125" customWidth="1"/>
    <col min="2" max="2" width="9.28515625" customWidth="1"/>
    <col min="3" max="3" width="25.85546875" customWidth="1"/>
    <col min="4" max="4" width="16" customWidth="1"/>
    <col min="5" max="6" width="22.5703125" customWidth="1"/>
    <col min="7" max="7" width="23.5703125" customWidth="1"/>
    <col min="8" max="8" width="4.42578125" customWidth="1"/>
    <col min="9" max="9" width="1.7109375" customWidth="1"/>
  </cols>
  <sheetData>
    <row r="1" spans="1:9" ht="78" customHeight="1" x14ac:dyDescent="0.2"/>
    <row r="2" spans="1:9" ht="31.5" customHeight="1" x14ac:dyDescent="0.2">
      <c r="A2" s="180" t="s">
        <v>91</v>
      </c>
      <c r="B2" s="180"/>
      <c r="C2" s="180"/>
      <c r="D2" s="180"/>
      <c r="E2" s="180"/>
      <c r="F2" s="180"/>
      <c r="G2" s="180"/>
      <c r="H2" s="180"/>
      <c r="I2" s="180"/>
    </row>
    <row r="3" spans="1:9" ht="9" customHeight="1" x14ac:dyDescent="0.2">
      <c r="A3" s="82"/>
      <c r="B3" s="82"/>
      <c r="C3" s="82"/>
      <c r="D3" s="82"/>
      <c r="E3" s="82"/>
      <c r="F3" s="82"/>
      <c r="G3" s="82"/>
      <c r="H3" s="82"/>
      <c r="I3" s="82"/>
    </row>
    <row r="4" spans="1:9" ht="40.5" customHeight="1" x14ac:dyDescent="0.2">
      <c r="A4" s="82"/>
      <c r="B4" s="172"/>
      <c r="C4" s="172"/>
      <c r="D4" s="101" t="s">
        <v>30</v>
      </c>
      <c r="E4" s="86" t="s">
        <v>11</v>
      </c>
      <c r="F4" s="102" t="s">
        <v>9</v>
      </c>
      <c r="G4" s="88" t="s">
        <v>13</v>
      </c>
      <c r="H4" s="82"/>
      <c r="I4" s="82"/>
    </row>
    <row r="5" spans="1:9" ht="15" customHeight="1" x14ac:dyDescent="0.2">
      <c r="A5" s="82"/>
      <c r="B5" s="210" t="s">
        <v>73</v>
      </c>
      <c r="C5" s="210"/>
      <c r="D5" s="22"/>
      <c r="E5" s="22"/>
      <c r="F5" s="84"/>
      <c r="G5" s="87"/>
      <c r="H5" s="82"/>
      <c r="I5" s="82"/>
    </row>
    <row r="6" spans="1:9" ht="14.25" customHeight="1" x14ac:dyDescent="0.25">
      <c r="A6" s="82"/>
      <c r="B6" s="212" t="s">
        <v>26</v>
      </c>
      <c r="C6" s="213"/>
      <c r="D6" s="130">
        <f>D7+D8+D9</f>
        <v>241</v>
      </c>
      <c r="E6" s="131">
        <f>D6/D11</f>
        <v>7.6289965178854072E-2</v>
      </c>
      <c r="F6" s="132">
        <f>F7+F8+F9</f>
        <v>88460325</v>
      </c>
      <c r="G6" s="133">
        <f>F6/F11</f>
        <v>0.1993941262903253</v>
      </c>
      <c r="H6" s="82"/>
      <c r="I6" s="82"/>
    </row>
    <row r="7" spans="1:9" ht="13.5" customHeight="1" x14ac:dyDescent="0.2">
      <c r="A7" s="82"/>
      <c r="B7" s="216"/>
      <c r="C7" s="7" t="s">
        <v>24</v>
      </c>
      <c r="D7" s="126">
        <v>55</v>
      </c>
      <c r="E7" s="94"/>
      <c r="F7" s="127">
        <v>76879403</v>
      </c>
      <c r="G7" s="98"/>
      <c r="H7" s="82"/>
      <c r="I7" s="82"/>
    </row>
    <row r="8" spans="1:9" ht="15.75" customHeight="1" x14ac:dyDescent="0.2">
      <c r="A8" s="82"/>
      <c r="B8" s="217"/>
      <c r="C8" s="7" t="s">
        <v>25</v>
      </c>
      <c r="D8" s="128">
        <v>29</v>
      </c>
      <c r="E8" s="95"/>
      <c r="F8" s="129">
        <v>7561809</v>
      </c>
      <c r="G8" s="98"/>
      <c r="H8" s="82"/>
      <c r="I8" s="82"/>
    </row>
    <row r="9" spans="1:9" ht="14.25" customHeight="1" x14ac:dyDescent="0.25">
      <c r="A9" s="82"/>
      <c r="B9" s="218"/>
      <c r="C9" s="7" t="s">
        <v>100</v>
      </c>
      <c r="D9" s="83">
        <v>157</v>
      </c>
      <c r="E9" s="96"/>
      <c r="F9" s="85">
        <v>4019113</v>
      </c>
      <c r="G9" s="98"/>
      <c r="H9" s="82"/>
      <c r="I9" s="82"/>
    </row>
    <row r="10" spans="1:9" ht="16.5" customHeight="1" thickBot="1" x14ac:dyDescent="0.3">
      <c r="A10" s="82"/>
      <c r="B10" s="214" t="s">
        <v>27</v>
      </c>
      <c r="C10" s="215"/>
      <c r="D10" s="134">
        <v>2918</v>
      </c>
      <c r="E10" s="135">
        <f>D10/D11</f>
        <v>0.92371003482114589</v>
      </c>
      <c r="F10" s="136">
        <v>355185266</v>
      </c>
      <c r="G10" s="137">
        <f>F10/F11</f>
        <v>0.80060587370967473</v>
      </c>
      <c r="H10" s="82"/>
      <c r="I10" s="82"/>
    </row>
    <row r="11" spans="1:9" ht="16.5" customHeight="1" thickTop="1" x14ac:dyDescent="0.2">
      <c r="A11" s="82"/>
      <c r="B11" s="211" t="s">
        <v>28</v>
      </c>
      <c r="C11" s="211"/>
      <c r="D11" s="92">
        <f>SUM(D7:D10)</f>
        <v>3159</v>
      </c>
      <c r="E11" s="97">
        <v>1</v>
      </c>
      <c r="F11" s="93">
        <f>SUM(F7:F10)</f>
        <v>443645591</v>
      </c>
      <c r="G11" s="99">
        <v>1</v>
      </c>
      <c r="H11" s="82"/>
      <c r="I11" s="82"/>
    </row>
    <row r="12" spans="1:9" ht="8.25" customHeight="1" x14ac:dyDescent="0.2">
      <c r="A12" s="1"/>
    </row>
    <row r="13" spans="1:9" ht="28.5" customHeight="1" x14ac:dyDescent="0.2">
      <c r="A13" s="199" t="s">
        <v>92</v>
      </c>
      <c r="B13" s="199"/>
      <c r="C13" s="199"/>
      <c r="D13" s="199"/>
      <c r="E13" s="199"/>
      <c r="F13" s="199"/>
      <c r="G13" s="199"/>
      <c r="H13" s="199"/>
      <c r="I13" s="199"/>
    </row>
    <row r="14" spans="1:9" ht="9" customHeight="1" x14ac:dyDescent="0.2">
      <c r="A14" s="1"/>
    </row>
    <row r="15" spans="1:9" ht="15.75" x14ac:dyDescent="0.2">
      <c r="A15" s="42"/>
      <c r="B15" s="90"/>
      <c r="C15" s="91"/>
      <c r="D15" s="208" t="s">
        <v>29</v>
      </c>
      <c r="E15" s="209"/>
      <c r="F15" s="209" t="s">
        <v>27</v>
      </c>
      <c r="G15" s="209"/>
      <c r="H15" s="13"/>
      <c r="I15" s="13"/>
    </row>
    <row r="16" spans="1:9" ht="29.25" customHeight="1" x14ac:dyDescent="0.2">
      <c r="A16" s="42"/>
      <c r="B16" s="204"/>
      <c r="C16" s="205"/>
      <c r="D16" s="89" t="s">
        <v>30</v>
      </c>
      <c r="E16" s="43" t="s">
        <v>9</v>
      </c>
      <c r="F16" s="43" t="s">
        <v>30</v>
      </c>
      <c r="G16" s="43" t="s">
        <v>9</v>
      </c>
      <c r="H16" s="13"/>
      <c r="I16" s="13"/>
    </row>
    <row r="17" spans="1:9" ht="13.5" x14ac:dyDescent="0.2">
      <c r="B17" s="206" t="s">
        <v>80</v>
      </c>
      <c r="C17" s="206"/>
      <c r="D17" s="121">
        <v>260</v>
      </c>
      <c r="E17" s="120">
        <v>84351867</v>
      </c>
      <c r="F17" s="121">
        <v>2898</v>
      </c>
      <c r="G17" s="121">
        <v>267033308</v>
      </c>
    </row>
    <row r="18" spans="1:9" ht="14.25" thickBot="1" x14ac:dyDescent="0.25">
      <c r="B18" s="207" t="s">
        <v>81</v>
      </c>
      <c r="C18" s="207"/>
      <c r="D18" s="138">
        <v>241</v>
      </c>
      <c r="E18" s="139">
        <v>88460325</v>
      </c>
      <c r="F18" s="139">
        <v>2918</v>
      </c>
      <c r="G18" s="139">
        <v>355185266</v>
      </c>
    </row>
    <row r="19" spans="1:9" ht="14.25" customHeight="1" thickTop="1" x14ac:dyDescent="0.2">
      <c r="B19" s="202" t="s">
        <v>70</v>
      </c>
      <c r="C19" s="202"/>
      <c r="D19" s="100">
        <f t="shared" ref="D19:G19" si="0">(D18-D17)/ABS(D17)</f>
        <v>-7.3076923076923081E-2</v>
      </c>
      <c r="E19" s="100">
        <f t="shared" si="0"/>
        <v>4.8706189277351736E-2</v>
      </c>
      <c r="F19" s="100">
        <f t="shared" si="0"/>
        <v>6.901311249137336E-3</v>
      </c>
      <c r="G19" s="100">
        <f t="shared" si="0"/>
        <v>0.33011596440995294</v>
      </c>
    </row>
    <row r="21" spans="1:9" ht="45" customHeight="1" x14ac:dyDescent="0.2">
      <c r="A21" s="203" t="s">
        <v>128</v>
      </c>
      <c r="B21" s="203"/>
      <c r="C21" s="203"/>
      <c r="D21" s="203"/>
      <c r="E21" s="203"/>
      <c r="F21" s="203"/>
      <c r="G21" s="203"/>
      <c r="H21" s="203"/>
      <c r="I21" s="203"/>
    </row>
    <row r="22" spans="1:9" ht="35.25" customHeight="1" x14ac:dyDescent="0.2">
      <c r="A22" s="167" t="s">
        <v>129</v>
      </c>
      <c r="B22" s="167"/>
      <c r="C22" s="167"/>
      <c r="D22" s="167"/>
      <c r="E22" s="167"/>
      <c r="F22" s="167"/>
      <c r="G22" s="167"/>
      <c r="H22" s="167"/>
      <c r="I22" s="167"/>
    </row>
    <row r="23" spans="1:9" s="35" customFormat="1" ht="34.5" customHeight="1" x14ac:dyDescent="0.2">
      <c r="A23" s="174" t="s">
        <v>109</v>
      </c>
      <c r="B23" s="174"/>
      <c r="C23" s="174"/>
      <c r="D23" s="174"/>
      <c r="E23" s="174"/>
      <c r="F23" s="174"/>
      <c r="G23" s="174"/>
      <c r="H23" s="174"/>
      <c r="I23" s="174"/>
    </row>
    <row r="24" spans="1:9" ht="42" customHeight="1" x14ac:dyDescent="0.2">
      <c r="A24" s="173" t="s">
        <v>130</v>
      </c>
      <c r="B24" s="173"/>
      <c r="C24" s="173"/>
      <c r="D24" s="173"/>
      <c r="E24" s="173"/>
      <c r="F24" s="173"/>
      <c r="G24" s="173"/>
      <c r="H24" s="173"/>
      <c r="I24" s="173"/>
    </row>
    <row r="39" ht="33" customHeight="1" x14ac:dyDescent="0.2"/>
  </sheetData>
  <mergeCells count="18">
    <mergeCell ref="B16:C16"/>
    <mergeCell ref="B17:C17"/>
    <mergeCell ref="B18:C18"/>
    <mergeCell ref="A2:I2"/>
    <mergeCell ref="A13:I13"/>
    <mergeCell ref="D15:E15"/>
    <mergeCell ref="B5:C5"/>
    <mergeCell ref="B11:C11"/>
    <mergeCell ref="B6:C6"/>
    <mergeCell ref="B10:C10"/>
    <mergeCell ref="B7:B9"/>
    <mergeCell ref="B4:C4"/>
    <mergeCell ref="F15:G15"/>
    <mergeCell ref="B19:C19"/>
    <mergeCell ref="A21:I21"/>
    <mergeCell ref="A22:I22"/>
    <mergeCell ref="A23:I23"/>
    <mergeCell ref="A24:I24"/>
  </mergeCells>
  <pageMargins left="0.70866141732283472" right="0.70866141732283472" top="0" bottom="0.74803149606299213" header="0.31496062992125984" footer="0.31496062992125984"/>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L55"/>
  <sheetViews>
    <sheetView workbookViewId="0">
      <selection activeCell="N40" sqref="N40"/>
    </sheetView>
  </sheetViews>
  <sheetFormatPr defaultRowHeight="12.75" x14ac:dyDescent="0.2"/>
  <cols>
    <col min="1" max="1" width="10.140625" bestFit="1" customWidth="1"/>
    <col min="3" max="3" width="11.140625" bestFit="1" customWidth="1"/>
    <col min="6" max="6" width="8.7109375" customWidth="1"/>
    <col min="7" max="7" width="17.42578125" customWidth="1"/>
    <col min="257" max="257" width="10.140625" bestFit="1" customWidth="1"/>
    <col min="259" max="259" width="11.140625" bestFit="1" customWidth="1"/>
    <col min="262" max="262" width="8.7109375" customWidth="1"/>
    <col min="263" max="263" width="17.42578125" customWidth="1"/>
    <col min="513" max="513" width="10.140625" bestFit="1" customWidth="1"/>
    <col min="515" max="515" width="11.140625" bestFit="1" customWidth="1"/>
    <col min="518" max="518" width="8.7109375" customWidth="1"/>
    <col min="519" max="519" width="17.42578125" customWidth="1"/>
    <col min="769" max="769" width="10.140625" bestFit="1" customWidth="1"/>
    <col min="771" max="771" width="11.140625" bestFit="1" customWidth="1"/>
    <col min="774" max="774" width="8.7109375" customWidth="1"/>
    <col min="775" max="775" width="17.42578125" customWidth="1"/>
    <col min="1025" max="1025" width="10.140625" bestFit="1" customWidth="1"/>
    <col min="1027" max="1027" width="11.140625" bestFit="1" customWidth="1"/>
    <col min="1030" max="1030" width="8.7109375" customWidth="1"/>
    <col min="1031" max="1031" width="17.42578125" customWidth="1"/>
    <col min="1281" max="1281" width="10.140625" bestFit="1" customWidth="1"/>
    <col min="1283" max="1283" width="11.140625" bestFit="1" customWidth="1"/>
    <col min="1286" max="1286" width="8.7109375" customWidth="1"/>
    <col min="1287" max="1287" width="17.42578125" customWidth="1"/>
    <col min="1537" max="1537" width="10.140625" bestFit="1" customWidth="1"/>
    <col min="1539" max="1539" width="11.140625" bestFit="1" customWidth="1"/>
    <col min="1542" max="1542" width="8.7109375" customWidth="1"/>
    <col min="1543" max="1543" width="17.42578125" customWidth="1"/>
    <col min="1793" max="1793" width="10.140625" bestFit="1" customWidth="1"/>
    <col min="1795" max="1795" width="11.140625" bestFit="1" customWidth="1"/>
    <col min="1798" max="1798" width="8.7109375" customWidth="1"/>
    <col min="1799" max="1799" width="17.42578125" customWidth="1"/>
    <col min="2049" max="2049" width="10.140625" bestFit="1" customWidth="1"/>
    <col min="2051" max="2051" width="11.140625" bestFit="1" customWidth="1"/>
    <col min="2054" max="2054" width="8.7109375" customWidth="1"/>
    <col min="2055" max="2055" width="17.42578125" customWidth="1"/>
    <col min="2305" max="2305" width="10.140625" bestFit="1" customWidth="1"/>
    <col min="2307" max="2307" width="11.140625" bestFit="1" customWidth="1"/>
    <col min="2310" max="2310" width="8.7109375" customWidth="1"/>
    <col min="2311" max="2311" width="17.42578125" customWidth="1"/>
    <col min="2561" max="2561" width="10.140625" bestFit="1" customWidth="1"/>
    <col min="2563" max="2563" width="11.140625" bestFit="1" customWidth="1"/>
    <col min="2566" max="2566" width="8.7109375" customWidth="1"/>
    <col min="2567" max="2567" width="17.42578125" customWidth="1"/>
    <col min="2817" max="2817" width="10.140625" bestFit="1" customWidth="1"/>
    <col min="2819" max="2819" width="11.140625" bestFit="1" customWidth="1"/>
    <col min="2822" max="2822" width="8.7109375" customWidth="1"/>
    <col min="2823" max="2823" width="17.42578125" customWidth="1"/>
    <col min="3073" max="3073" width="10.140625" bestFit="1" customWidth="1"/>
    <col min="3075" max="3075" width="11.140625" bestFit="1" customWidth="1"/>
    <col min="3078" max="3078" width="8.7109375" customWidth="1"/>
    <col min="3079" max="3079" width="17.42578125" customWidth="1"/>
    <col min="3329" max="3329" width="10.140625" bestFit="1" customWidth="1"/>
    <col min="3331" max="3331" width="11.140625" bestFit="1" customWidth="1"/>
    <col min="3334" max="3334" width="8.7109375" customWidth="1"/>
    <col min="3335" max="3335" width="17.42578125" customWidth="1"/>
    <col min="3585" max="3585" width="10.140625" bestFit="1" customWidth="1"/>
    <col min="3587" max="3587" width="11.140625" bestFit="1" customWidth="1"/>
    <col min="3590" max="3590" width="8.7109375" customWidth="1"/>
    <col min="3591" max="3591" width="17.42578125" customWidth="1"/>
    <col min="3841" max="3841" width="10.140625" bestFit="1" customWidth="1"/>
    <col min="3843" max="3843" width="11.140625" bestFit="1" customWidth="1"/>
    <col min="3846" max="3846" width="8.7109375" customWidth="1"/>
    <col min="3847" max="3847" width="17.42578125" customWidth="1"/>
    <col min="4097" max="4097" width="10.140625" bestFit="1" customWidth="1"/>
    <col min="4099" max="4099" width="11.140625" bestFit="1" customWidth="1"/>
    <col min="4102" max="4102" width="8.7109375" customWidth="1"/>
    <col min="4103" max="4103" width="17.42578125" customWidth="1"/>
    <col min="4353" max="4353" width="10.140625" bestFit="1" customWidth="1"/>
    <col min="4355" max="4355" width="11.140625" bestFit="1" customWidth="1"/>
    <col min="4358" max="4358" width="8.7109375" customWidth="1"/>
    <col min="4359" max="4359" width="17.42578125" customWidth="1"/>
    <col min="4609" max="4609" width="10.140625" bestFit="1" customWidth="1"/>
    <col min="4611" max="4611" width="11.140625" bestFit="1" customWidth="1"/>
    <col min="4614" max="4614" width="8.7109375" customWidth="1"/>
    <col min="4615" max="4615" width="17.42578125" customWidth="1"/>
    <col min="4865" max="4865" width="10.140625" bestFit="1" customWidth="1"/>
    <col min="4867" max="4867" width="11.140625" bestFit="1" customWidth="1"/>
    <col min="4870" max="4870" width="8.7109375" customWidth="1"/>
    <col min="4871" max="4871" width="17.42578125" customWidth="1"/>
    <col min="5121" max="5121" width="10.140625" bestFit="1" customWidth="1"/>
    <col min="5123" max="5123" width="11.140625" bestFit="1" customWidth="1"/>
    <col min="5126" max="5126" width="8.7109375" customWidth="1"/>
    <col min="5127" max="5127" width="17.42578125" customWidth="1"/>
    <col min="5377" max="5377" width="10.140625" bestFit="1" customWidth="1"/>
    <col min="5379" max="5379" width="11.140625" bestFit="1" customWidth="1"/>
    <col min="5382" max="5382" width="8.7109375" customWidth="1"/>
    <col min="5383" max="5383" width="17.42578125" customWidth="1"/>
    <col min="5633" max="5633" width="10.140625" bestFit="1" customWidth="1"/>
    <col min="5635" max="5635" width="11.140625" bestFit="1" customWidth="1"/>
    <col min="5638" max="5638" width="8.7109375" customWidth="1"/>
    <col min="5639" max="5639" width="17.42578125" customWidth="1"/>
    <col min="5889" max="5889" width="10.140625" bestFit="1" customWidth="1"/>
    <col min="5891" max="5891" width="11.140625" bestFit="1" customWidth="1"/>
    <col min="5894" max="5894" width="8.7109375" customWidth="1"/>
    <col min="5895" max="5895" width="17.42578125" customWidth="1"/>
    <col min="6145" max="6145" width="10.140625" bestFit="1" customWidth="1"/>
    <col min="6147" max="6147" width="11.140625" bestFit="1" customWidth="1"/>
    <col min="6150" max="6150" width="8.7109375" customWidth="1"/>
    <col min="6151" max="6151" width="17.42578125" customWidth="1"/>
    <col min="6401" max="6401" width="10.140625" bestFit="1" customWidth="1"/>
    <col min="6403" max="6403" width="11.140625" bestFit="1" customWidth="1"/>
    <col min="6406" max="6406" width="8.7109375" customWidth="1"/>
    <col min="6407" max="6407" width="17.42578125" customWidth="1"/>
    <col min="6657" max="6657" width="10.140625" bestFit="1" customWidth="1"/>
    <col min="6659" max="6659" width="11.140625" bestFit="1" customWidth="1"/>
    <col min="6662" max="6662" width="8.7109375" customWidth="1"/>
    <col min="6663" max="6663" width="17.42578125" customWidth="1"/>
    <col min="6913" max="6913" width="10.140625" bestFit="1" customWidth="1"/>
    <col min="6915" max="6915" width="11.140625" bestFit="1" customWidth="1"/>
    <col min="6918" max="6918" width="8.7109375" customWidth="1"/>
    <col min="6919" max="6919" width="17.42578125" customWidth="1"/>
    <col min="7169" max="7169" width="10.140625" bestFit="1" customWidth="1"/>
    <col min="7171" max="7171" width="11.140625" bestFit="1" customWidth="1"/>
    <col min="7174" max="7174" width="8.7109375" customWidth="1"/>
    <col min="7175" max="7175" width="17.42578125" customWidth="1"/>
    <col min="7425" max="7425" width="10.140625" bestFit="1" customWidth="1"/>
    <col min="7427" max="7427" width="11.140625" bestFit="1" customWidth="1"/>
    <col min="7430" max="7430" width="8.7109375" customWidth="1"/>
    <col min="7431" max="7431" width="17.42578125" customWidth="1"/>
    <col min="7681" max="7681" width="10.140625" bestFit="1" customWidth="1"/>
    <col min="7683" max="7683" width="11.140625" bestFit="1" customWidth="1"/>
    <col min="7686" max="7686" width="8.7109375" customWidth="1"/>
    <col min="7687" max="7687" width="17.42578125" customWidth="1"/>
    <col min="7937" max="7937" width="10.140625" bestFit="1" customWidth="1"/>
    <col min="7939" max="7939" width="11.140625" bestFit="1" customWidth="1"/>
    <col min="7942" max="7942" width="8.7109375" customWidth="1"/>
    <col min="7943" max="7943" width="17.42578125" customWidth="1"/>
    <col min="8193" max="8193" width="10.140625" bestFit="1" customWidth="1"/>
    <col min="8195" max="8195" width="11.140625" bestFit="1" customWidth="1"/>
    <col min="8198" max="8198" width="8.7109375" customWidth="1"/>
    <col min="8199" max="8199" width="17.42578125" customWidth="1"/>
    <col min="8449" max="8449" width="10.140625" bestFit="1" customWidth="1"/>
    <col min="8451" max="8451" width="11.140625" bestFit="1" customWidth="1"/>
    <col min="8454" max="8454" width="8.7109375" customWidth="1"/>
    <col min="8455" max="8455" width="17.42578125" customWidth="1"/>
    <col min="8705" max="8705" width="10.140625" bestFit="1" customWidth="1"/>
    <col min="8707" max="8707" width="11.140625" bestFit="1" customWidth="1"/>
    <col min="8710" max="8710" width="8.7109375" customWidth="1"/>
    <col min="8711" max="8711" width="17.42578125" customWidth="1"/>
    <col min="8961" max="8961" width="10.140625" bestFit="1" customWidth="1"/>
    <col min="8963" max="8963" width="11.140625" bestFit="1" customWidth="1"/>
    <col min="8966" max="8966" width="8.7109375" customWidth="1"/>
    <col min="8967" max="8967" width="17.42578125" customWidth="1"/>
    <col min="9217" max="9217" width="10.140625" bestFit="1" customWidth="1"/>
    <col min="9219" max="9219" width="11.140625" bestFit="1" customWidth="1"/>
    <col min="9222" max="9222" width="8.7109375" customWidth="1"/>
    <col min="9223" max="9223" width="17.42578125" customWidth="1"/>
    <col min="9473" max="9473" width="10.140625" bestFit="1" customWidth="1"/>
    <col min="9475" max="9475" width="11.140625" bestFit="1" customWidth="1"/>
    <col min="9478" max="9478" width="8.7109375" customWidth="1"/>
    <col min="9479" max="9479" width="17.42578125" customWidth="1"/>
    <col min="9729" max="9729" width="10.140625" bestFit="1" customWidth="1"/>
    <col min="9731" max="9731" width="11.140625" bestFit="1" customWidth="1"/>
    <col min="9734" max="9734" width="8.7109375" customWidth="1"/>
    <col min="9735" max="9735" width="17.42578125" customWidth="1"/>
    <col min="9985" max="9985" width="10.140625" bestFit="1" customWidth="1"/>
    <col min="9987" max="9987" width="11.140625" bestFit="1" customWidth="1"/>
    <col min="9990" max="9990" width="8.7109375" customWidth="1"/>
    <col min="9991" max="9991" width="17.42578125" customWidth="1"/>
    <col min="10241" max="10241" width="10.140625" bestFit="1" customWidth="1"/>
    <col min="10243" max="10243" width="11.140625" bestFit="1" customWidth="1"/>
    <col min="10246" max="10246" width="8.7109375" customWidth="1"/>
    <col min="10247" max="10247" width="17.42578125" customWidth="1"/>
    <col min="10497" max="10497" width="10.140625" bestFit="1" customWidth="1"/>
    <col min="10499" max="10499" width="11.140625" bestFit="1" customWidth="1"/>
    <col min="10502" max="10502" width="8.7109375" customWidth="1"/>
    <col min="10503" max="10503" width="17.42578125" customWidth="1"/>
    <col min="10753" max="10753" width="10.140625" bestFit="1" customWidth="1"/>
    <col min="10755" max="10755" width="11.140625" bestFit="1" customWidth="1"/>
    <col min="10758" max="10758" width="8.7109375" customWidth="1"/>
    <col min="10759" max="10759" width="17.42578125" customWidth="1"/>
    <col min="11009" max="11009" width="10.140625" bestFit="1" customWidth="1"/>
    <col min="11011" max="11011" width="11.140625" bestFit="1" customWidth="1"/>
    <col min="11014" max="11014" width="8.7109375" customWidth="1"/>
    <col min="11015" max="11015" width="17.42578125" customWidth="1"/>
    <col min="11265" max="11265" width="10.140625" bestFit="1" customWidth="1"/>
    <col min="11267" max="11267" width="11.140625" bestFit="1" customWidth="1"/>
    <col min="11270" max="11270" width="8.7109375" customWidth="1"/>
    <col min="11271" max="11271" width="17.42578125" customWidth="1"/>
    <col min="11521" max="11521" width="10.140625" bestFit="1" customWidth="1"/>
    <col min="11523" max="11523" width="11.140625" bestFit="1" customWidth="1"/>
    <col min="11526" max="11526" width="8.7109375" customWidth="1"/>
    <col min="11527" max="11527" width="17.42578125" customWidth="1"/>
    <col min="11777" max="11777" width="10.140625" bestFit="1" customWidth="1"/>
    <col min="11779" max="11779" width="11.140625" bestFit="1" customWidth="1"/>
    <col min="11782" max="11782" width="8.7109375" customWidth="1"/>
    <col min="11783" max="11783" width="17.42578125" customWidth="1"/>
    <col min="12033" max="12033" width="10.140625" bestFit="1" customWidth="1"/>
    <col min="12035" max="12035" width="11.140625" bestFit="1" customWidth="1"/>
    <col min="12038" max="12038" width="8.7109375" customWidth="1"/>
    <col min="12039" max="12039" width="17.42578125" customWidth="1"/>
    <col min="12289" max="12289" width="10.140625" bestFit="1" customWidth="1"/>
    <col min="12291" max="12291" width="11.140625" bestFit="1" customWidth="1"/>
    <col min="12294" max="12294" width="8.7109375" customWidth="1"/>
    <col min="12295" max="12295" width="17.42578125" customWidth="1"/>
    <col min="12545" max="12545" width="10.140625" bestFit="1" customWidth="1"/>
    <col min="12547" max="12547" width="11.140625" bestFit="1" customWidth="1"/>
    <col min="12550" max="12550" width="8.7109375" customWidth="1"/>
    <col min="12551" max="12551" width="17.42578125" customWidth="1"/>
    <col min="12801" max="12801" width="10.140625" bestFit="1" customWidth="1"/>
    <col min="12803" max="12803" width="11.140625" bestFit="1" customWidth="1"/>
    <col min="12806" max="12806" width="8.7109375" customWidth="1"/>
    <col min="12807" max="12807" width="17.42578125" customWidth="1"/>
    <col min="13057" max="13057" width="10.140625" bestFit="1" customWidth="1"/>
    <col min="13059" max="13059" width="11.140625" bestFit="1" customWidth="1"/>
    <col min="13062" max="13062" width="8.7109375" customWidth="1"/>
    <col min="13063" max="13063" width="17.42578125" customWidth="1"/>
    <col min="13313" max="13313" width="10.140625" bestFit="1" customWidth="1"/>
    <col min="13315" max="13315" width="11.140625" bestFit="1" customWidth="1"/>
    <col min="13318" max="13318" width="8.7109375" customWidth="1"/>
    <col min="13319" max="13319" width="17.42578125" customWidth="1"/>
    <col min="13569" max="13569" width="10.140625" bestFit="1" customWidth="1"/>
    <col min="13571" max="13571" width="11.140625" bestFit="1" customWidth="1"/>
    <col min="13574" max="13574" width="8.7109375" customWidth="1"/>
    <col min="13575" max="13575" width="17.42578125" customWidth="1"/>
    <col min="13825" max="13825" width="10.140625" bestFit="1" customWidth="1"/>
    <col min="13827" max="13827" width="11.140625" bestFit="1" customWidth="1"/>
    <col min="13830" max="13830" width="8.7109375" customWidth="1"/>
    <col min="13831" max="13831" width="17.42578125" customWidth="1"/>
    <col min="14081" max="14081" width="10.140625" bestFit="1" customWidth="1"/>
    <col min="14083" max="14083" width="11.140625" bestFit="1" customWidth="1"/>
    <col min="14086" max="14086" width="8.7109375" customWidth="1"/>
    <col min="14087" max="14087" width="17.42578125" customWidth="1"/>
    <col min="14337" max="14337" width="10.140625" bestFit="1" customWidth="1"/>
    <col min="14339" max="14339" width="11.140625" bestFit="1" customWidth="1"/>
    <col min="14342" max="14342" width="8.7109375" customWidth="1"/>
    <col min="14343" max="14343" width="17.42578125" customWidth="1"/>
    <col min="14593" max="14593" width="10.140625" bestFit="1" customWidth="1"/>
    <col min="14595" max="14595" width="11.140625" bestFit="1" customWidth="1"/>
    <col min="14598" max="14598" width="8.7109375" customWidth="1"/>
    <col min="14599" max="14599" width="17.42578125" customWidth="1"/>
    <col min="14849" max="14849" width="10.140625" bestFit="1" customWidth="1"/>
    <col min="14851" max="14851" width="11.140625" bestFit="1" customWidth="1"/>
    <col min="14854" max="14854" width="8.7109375" customWidth="1"/>
    <col min="14855" max="14855" width="17.42578125" customWidth="1"/>
    <col min="15105" max="15105" width="10.140625" bestFit="1" customWidth="1"/>
    <col min="15107" max="15107" width="11.140625" bestFit="1" customWidth="1"/>
    <col min="15110" max="15110" width="8.7109375" customWidth="1"/>
    <col min="15111" max="15111" width="17.42578125" customWidth="1"/>
    <col min="15361" max="15361" width="10.140625" bestFit="1" customWidth="1"/>
    <col min="15363" max="15363" width="11.140625" bestFit="1" customWidth="1"/>
    <col min="15366" max="15366" width="8.7109375" customWidth="1"/>
    <col min="15367" max="15367" width="17.42578125" customWidth="1"/>
    <col min="15617" max="15617" width="10.140625" bestFit="1" customWidth="1"/>
    <col min="15619" max="15619" width="11.140625" bestFit="1" customWidth="1"/>
    <col min="15622" max="15622" width="8.7109375" customWidth="1"/>
    <col min="15623" max="15623" width="17.42578125" customWidth="1"/>
    <col min="15873" max="15873" width="10.140625" bestFit="1" customWidth="1"/>
    <col min="15875" max="15875" width="11.140625" bestFit="1" customWidth="1"/>
    <col min="15878" max="15878" width="8.7109375" customWidth="1"/>
    <col min="15879" max="15879" width="17.42578125" customWidth="1"/>
    <col min="16129" max="16129" width="10.140625" bestFit="1" customWidth="1"/>
    <col min="16131" max="16131" width="11.140625" bestFit="1" customWidth="1"/>
    <col min="16134" max="16134" width="8.7109375" customWidth="1"/>
    <col min="16135" max="16135" width="17.42578125" customWidth="1"/>
  </cols>
  <sheetData>
    <row r="11" spans="1:10" ht="39" customHeight="1" x14ac:dyDescent="0.2">
      <c r="A11" s="199" t="s">
        <v>94</v>
      </c>
      <c r="B11" s="199"/>
      <c r="C11" s="199"/>
      <c r="D11" s="199"/>
      <c r="E11" s="199"/>
      <c r="F11" s="199"/>
      <c r="G11" s="199"/>
      <c r="H11" s="199"/>
      <c r="I11" s="199"/>
      <c r="J11" s="199"/>
    </row>
    <row r="26" spans="1:3" x14ac:dyDescent="0.2">
      <c r="A26" s="106"/>
      <c r="C26" s="11"/>
    </row>
    <row r="27" spans="1:3" x14ac:dyDescent="0.2">
      <c r="C27" s="11"/>
    </row>
    <row r="28" spans="1:3" x14ac:dyDescent="0.2">
      <c r="C28" s="11"/>
    </row>
    <row r="29" spans="1:3" x14ac:dyDescent="0.2">
      <c r="C29" s="11"/>
    </row>
    <row r="30" spans="1:3" x14ac:dyDescent="0.2">
      <c r="C30" s="11"/>
    </row>
    <row r="31" spans="1:3" x14ac:dyDescent="0.2">
      <c r="C31" s="11"/>
    </row>
    <row r="32" spans="1:3" x14ac:dyDescent="0.2">
      <c r="C32" s="11"/>
    </row>
    <row r="33" spans="1:7" x14ac:dyDescent="0.2">
      <c r="C33" s="11"/>
    </row>
    <row r="34" spans="1:7" x14ac:dyDescent="0.2">
      <c r="C34" s="11"/>
    </row>
    <row r="35" spans="1:7" x14ac:dyDescent="0.2">
      <c r="C35" s="11"/>
    </row>
    <row r="36" spans="1:7" x14ac:dyDescent="0.2">
      <c r="C36" s="11"/>
    </row>
    <row r="38" spans="1:7" x14ac:dyDescent="0.2">
      <c r="A38" t="s">
        <v>56</v>
      </c>
    </row>
    <row r="41" spans="1:7" x14ac:dyDescent="0.2">
      <c r="F41" t="s">
        <v>30</v>
      </c>
      <c r="G41" t="s">
        <v>35</v>
      </c>
    </row>
    <row r="42" spans="1:7" x14ac:dyDescent="0.2">
      <c r="E42" t="s">
        <v>36</v>
      </c>
      <c r="F42" s="107">
        <v>2309</v>
      </c>
      <c r="G42" s="108">
        <v>48</v>
      </c>
    </row>
    <row r="43" spans="1:7" x14ac:dyDescent="0.2">
      <c r="E43" t="s">
        <v>37</v>
      </c>
      <c r="F43" s="107">
        <v>2968</v>
      </c>
      <c r="G43" s="108">
        <v>66.599999999999994</v>
      </c>
    </row>
    <row r="44" spans="1:7" x14ac:dyDescent="0.2">
      <c r="E44" t="s">
        <v>38</v>
      </c>
      <c r="F44" s="107">
        <v>3070</v>
      </c>
      <c r="G44" s="108">
        <v>76</v>
      </c>
    </row>
    <row r="45" spans="1:7" x14ac:dyDescent="0.2">
      <c r="E45" t="s">
        <v>39</v>
      </c>
      <c r="F45" s="107">
        <v>2941</v>
      </c>
      <c r="G45" s="108">
        <v>62.5</v>
      </c>
    </row>
    <row r="46" spans="1:7" x14ac:dyDescent="0.2">
      <c r="E46" t="s">
        <v>40</v>
      </c>
      <c r="F46" s="107">
        <v>2616</v>
      </c>
      <c r="G46" s="108">
        <v>52.6</v>
      </c>
    </row>
    <row r="47" spans="1:7" x14ac:dyDescent="0.2">
      <c r="E47" t="s">
        <v>41</v>
      </c>
      <c r="F47" s="107">
        <v>3281</v>
      </c>
      <c r="G47" s="108">
        <v>72.400000000000006</v>
      </c>
    </row>
    <row r="48" spans="1:7" x14ac:dyDescent="0.2">
      <c r="E48" s="106" t="s">
        <v>42</v>
      </c>
      <c r="F48" s="107">
        <v>2934</v>
      </c>
      <c r="G48" s="108">
        <v>68.3</v>
      </c>
    </row>
    <row r="49" spans="1:12" x14ac:dyDescent="0.2">
      <c r="E49" t="s">
        <v>59</v>
      </c>
      <c r="F49" s="107">
        <v>3036</v>
      </c>
      <c r="G49" s="108">
        <v>58.3</v>
      </c>
    </row>
    <row r="50" spans="1:12" x14ac:dyDescent="0.2">
      <c r="E50" t="s">
        <v>61</v>
      </c>
      <c r="F50" s="107">
        <v>2431</v>
      </c>
      <c r="G50" s="108">
        <v>48.2</v>
      </c>
    </row>
    <row r="51" spans="1:12" x14ac:dyDescent="0.2">
      <c r="E51" t="s">
        <v>62</v>
      </c>
      <c r="F51" s="107">
        <v>3292</v>
      </c>
      <c r="G51" s="108">
        <v>78.7</v>
      </c>
    </row>
    <row r="52" spans="1:12" x14ac:dyDescent="0.2">
      <c r="E52" t="s">
        <v>63</v>
      </c>
      <c r="F52" s="107">
        <v>3074</v>
      </c>
      <c r="G52" s="108">
        <v>73.8</v>
      </c>
    </row>
    <row r="53" spans="1:12" x14ac:dyDescent="0.2">
      <c r="E53" t="s">
        <v>71</v>
      </c>
      <c r="F53" s="107">
        <v>3196</v>
      </c>
      <c r="G53" s="108">
        <v>66.099999999999994</v>
      </c>
    </row>
    <row r="54" spans="1:12" x14ac:dyDescent="0.2">
      <c r="E54" t="s">
        <v>90</v>
      </c>
      <c r="F54" s="107">
        <v>2532</v>
      </c>
      <c r="G54" s="108">
        <v>58.362986999999997</v>
      </c>
    </row>
    <row r="55" spans="1:12" x14ac:dyDescent="0.2">
      <c r="A55" s="201" t="s">
        <v>93</v>
      </c>
      <c r="B55" s="201"/>
      <c r="C55" s="201"/>
      <c r="D55" s="201"/>
      <c r="E55" s="201"/>
      <c r="F55" s="201"/>
      <c r="G55" s="201"/>
      <c r="H55" s="201"/>
      <c r="I55" s="201"/>
      <c r="J55" s="201"/>
      <c r="K55" s="201"/>
      <c r="L55" s="201"/>
    </row>
  </sheetData>
  <mergeCells count="2">
    <mergeCell ref="A11:J11"/>
    <mergeCell ref="A55:L55"/>
  </mergeCells>
  <conditionalFormatting sqref="F42:F54">
    <cfRule type="top10" dxfId="2" priority="5" percent="1" rank="10"/>
    <cfRule type="cellIs" dxfId="1" priority="6" operator="greaterThan">
      <formula>1664.5</formula>
    </cfRule>
    <cfRule type="top10" dxfId="0" priority="7" percent="1" rank="10"/>
    <cfRule type="iconSet" priority="8">
      <iconSet iconSet="3Arrows">
        <cfvo type="percent" val="0"/>
        <cfvo type="percent" val="33"/>
        <cfvo type="percent" val="67"/>
      </iconSet>
    </cfRule>
    <cfRule type="colorScale" priority="9">
      <colorScale>
        <cfvo type="min"/>
        <cfvo type="percentile" val="50"/>
        <cfvo type="max"/>
        <color rgb="FFF8696B"/>
        <color rgb="FFFCFCFF"/>
        <color rgb="FF63BE7B"/>
      </colorScale>
    </cfRule>
    <cfRule type="dataBar" priority="10">
      <dataBar>
        <cfvo type="min"/>
        <cfvo type="max"/>
        <color rgb="FF638EC6"/>
      </dataBar>
      <extLst>
        <ext xmlns:x14="http://schemas.microsoft.com/office/spreadsheetml/2009/9/main" uri="{B025F937-C7B1-47D3-B67F-A62EFF666E3E}">
          <x14:id>{667DA562-9CEB-42ED-910F-51CC75F078EA}</x14:id>
        </ext>
      </extLst>
    </cfRule>
  </conditionalFormatting>
  <conditionalFormatting sqref="F42:F54">
    <cfRule type="iconSet" priority="4">
      <iconSet iconSet="3Arrows">
        <cfvo type="percent" val="0"/>
        <cfvo type="percent" val="33"/>
        <cfvo type="percent" val="67"/>
      </iconSet>
    </cfRule>
  </conditionalFormatting>
  <conditionalFormatting sqref="G42:G54">
    <cfRule type="iconSet" priority="1">
      <iconSet iconSet="3Arrows">
        <cfvo type="percent" val="0"/>
        <cfvo type="percent" val="33"/>
        <cfvo type="percent" val="67"/>
      </iconSet>
    </cfRule>
    <cfRule type="dataBar" priority="2">
      <dataBar>
        <cfvo type="min"/>
        <cfvo type="max"/>
        <color rgb="FF638EC6"/>
      </dataBar>
      <extLst>
        <ext xmlns:x14="http://schemas.microsoft.com/office/spreadsheetml/2009/9/main" uri="{B025F937-C7B1-47D3-B67F-A62EFF666E3E}">
          <x14:id>{339EB588-0471-4DD6-9554-F732673AA7C6}</x14:id>
        </ext>
      </extLst>
    </cfRule>
  </conditionalFormatting>
  <pageMargins left="0.70866141732283472" right="0.70866141732283472" top="0.74803149606299213" bottom="0.74803149606299213"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667DA562-9CEB-42ED-910F-51CC75F078EA}">
            <x14:dataBar minLength="0" maxLength="100" gradient="0">
              <x14:cfvo type="autoMin"/>
              <x14:cfvo type="autoMax"/>
              <x14:negativeFillColor rgb="FFFF0000"/>
              <x14:axisColor rgb="FF000000"/>
            </x14:dataBar>
          </x14:cfRule>
          <xm:sqref>F42:F54</xm:sqref>
        </x14:conditionalFormatting>
        <x14:conditionalFormatting xmlns:xm="http://schemas.microsoft.com/office/excel/2006/main">
          <x14:cfRule type="dataBar" id="{339EB588-0471-4DD6-9554-F732673AA7C6}">
            <x14:dataBar minLength="0" maxLength="100" gradient="0">
              <x14:cfvo type="autoMin"/>
              <x14:cfvo type="autoMax"/>
              <x14:negativeFillColor rgb="FFFF0000"/>
              <x14:axisColor rgb="FF000000"/>
            </x14:dataBar>
          </x14:cfRule>
          <xm:sqref>G42:G54</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N54"/>
  <sheetViews>
    <sheetView topLeftCell="A13" workbookViewId="0">
      <selection activeCell="Q29" sqref="Q29"/>
    </sheetView>
  </sheetViews>
  <sheetFormatPr defaultRowHeight="12.75" x14ac:dyDescent="0.2"/>
  <sheetData>
    <row r="11" spans="1:13" ht="39" customHeight="1" x14ac:dyDescent="0.2">
      <c r="A11" s="199" t="s">
        <v>95</v>
      </c>
      <c r="B11" s="199"/>
      <c r="C11" s="199"/>
      <c r="D11" s="199"/>
      <c r="E11" s="199"/>
      <c r="F11" s="199"/>
      <c r="G11" s="199"/>
      <c r="H11" s="199"/>
      <c r="I11" s="199"/>
      <c r="J11" s="199"/>
      <c r="K11" s="199"/>
      <c r="L11" s="199"/>
      <c r="M11" s="199"/>
    </row>
    <row r="36" spans="1:14" ht="30" customHeight="1" x14ac:dyDescent="0.2">
      <c r="A36" s="200" t="s">
        <v>58</v>
      </c>
      <c r="B36" s="200"/>
      <c r="C36" s="200"/>
      <c r="D36" s="200"/>
      <c r="E36" s="200"/>
      <c r="F36" s="200"/>
      <c r="G36" s="200"/>
      <c r="H36" s="200"/>
      <c r="I36" s="200"/>
      <c r="J36" s="200"/>
      <c r="K36" s="200"/>
      <c r="L36" s="200"/>
      <c r="M36" s="200"/>
      <c r="N36" s="200"/>
    </row>
    <row r="39" spans="1:14" x14ac:dyDescent="0.2">
      <c r="B39" t="s">
        <v>48</v>
      </c>
      <c r="C39" t="s">
        <v>49</v>
      </c>
      <c r="D39" t="s">
        <v>50</v>
      </c>
    </row>
    <row r="40" spans="1:14" x14ac:dyDescent="0.2">
      <c r="A40" t="s">
        <v>36</v>
      </c>
      <c r="B40" s="111">
        <v>2309</v>
      </c>
      <c r="C40" s="111">
        <v>54</v>
      </c>
      <c r="D40" s="111">
        <v>320</v>
      </c>
      <c r="F40">
        <f>B40-(C40+D40)</f>
        <v>1935</v>
      </c>
      <c r="J40" s="113" t="s">
        <v>51</v>
      </c>
      <c r="K40" s="113" t="s">
        <v>52</v>
      </c>
      <c r="L40" s="113" t="s">
        <v>55</v>
      </c>
    </row>
    <row r="41" spans="1:14" x14ac:dyDescent="0.2">
      <c r="A41" t="s">
        <v>37</v>
      </c>
      <c r="B41" s="111">
        <v>2968</v>
      </c>
      <c r="C41" s="111">
        <v>105</v>
      </c>
      <c r="D41" s="111">
        <v>413</v>
      </c>
      <c r="E41" s="111"/>
      <c r="F41" s="111">
        <f t="shared" ref="F41:F52" si="0">B41-(C41+D41)</f>
        <v>2450</v>
      </c>
      <c r="I41" t="s">
        <v>36</v>
      </c>
      <c r="J41" s="60">
        <f t="shared" ref="J41:J47" si="1">C40/B40</f>
        <v>2.3386747509744479E-2</v>
      </c>
      <c r="K41" s="60">
        <f t="shared" ref="K41:K47" si="2">D40/B40</f>
        <v>0.13858813339107839</v>
      </c>
      <c r="L41" s="60">
        <f t="shared" ref="L41:L47" si="3">F40/B40</f>
        <v>0.8380251190991771</v>
      </c>
    </row>
    <row r="42" spans="1:14" x14ac:dyDescent="0.2">
      <c r="A42" t="s">
        <v>38</v>
      </c>
      <c r="B42" s="111">
        <v>3070</v>
      </c>
      <c r="C42" s="111">
        <v>100</v>
      </c>
      <c r="D42" s="111">
        <v>411</v>
      </c>
      <c r="E42" s="111"/>
      <c r="F42" s="111">
        <f t="shared" si="0"/>
        <v>2559</v>
      </c>
      <c r="I42" t="s">
        <v>37</v>
      </c>
      <c r="J42" s="60">
        <f t="shared" si="1"/>
        <v>3.5377358490566037E-2</v>
      </c>
      <c r="K42" s="60">
        <f t="shared" si="2"/>
        <v>0.13915094339622641</v>
      </c>
      <c r="L42" s="60">
        <f t="shared" si="3"/>
        <v>0.82547169811320753</v>
      </c>
    </row>
    <row r="43" spans="1:14" x14ac:dyDescent="0.2">
      <c r="A43" t="s">
        <v>39</v>
      </c>
      <c r="B43" s="111">
        <v>2941</v>
      </c>
      <c r="C43" s="111">
        <v>63</v>
      </c>
      <c r="D43" s="111">
        <v>295</v>
      </c>
      <c r="E43" s="111"/>
      <c r="F43" s="111">
        <f t="shared" si="0"/>
        <v>2583</v>
      </c>
      <c r="I43" t="s">
        <v>38</v>
      </c>
      <c r="J43" s="60">
        <f t="shared" si="1"/>
        <v>3.2573289902280131E-2</v>
      </c>
      <c r="K43" s="60">
        <f t="shared" si="2"/>
        <v>0.13387622149837133</v>
      </c>
      <c r="L43" s="60">
        <f t="shared" si="3"/>
        <v>0.83355048859934855</v>
      </c>
    </row>
    <row r="44" spans="1:14" x14ac:dyDescent="0.2">
      <c r="A44" t="s">
        <v>40</v>
      </c>
      <c r="B44" s="111">
        <v>2616</v>
      </c>
      <c r="C44" s="111">
        <v>66</v>
      </c>
      <c r="D44" s="111">
        <v>300</v>
      </c>
      <c r="E44" s="111"/>
      <c r="F44" s="111">
        <f t="shared" si="0"/>
        <v>2250</v>
      </c>
      <c r="I44" t="s">
        <v>39</v>
      </c>
      <c r="J44" s="60">
        <f t="shared" si="1"/>
        <v>2.1421285277116626E-2</v>
      </c>
      <c r="K44" s="60">
        <f t="shared" si="2"/>
        <v>0.10030601836110166</v>
      </c>
      <c r="L44" s="60">
        <f t="shared" si="3"/>
        <v>0.87827269636178174</v>
      </c>
    </row>
    <row r="45" spans="1:14" x14ac:dyDescent="0.2">
      <c r="A45" t="s">
        <v>41</v>
      </c>
      <c r="B45" s="111">
        <v>3281</v>
      </c>
      <c r="C45" s="111">
        <v>124</v>
      </c>
      <c r="D45" s="111">
        <v>304</v>
      </c>
      <c r="E45" s="111"/>
      <c r="F45" s="111">
        <f t="shared" si="0"/>
        <v>2853</v>
      </c>
      <c r="I45" t="s">
        <v>40</v>
      </c>
      <c r="J45" s="60">
        <f t="shared" si="1"/>
        <v>2.5229357798165139E-2</v>
      </c>
      <c r="K45" s="60">
        <f t="shared" si="2"/>
        <v>0.11467889908256881</v>
      </c>
      <c r="L45" s="60">
        <f t="shared" si="3"/>
        <v>0.86009174311926606</v>
      </c>
    </row>
    <row r="46" spans="1:14" x14ac:dyDescent="0.2">
      <c r="A46" s="106" t="s">
        <v>42</v>
      </c>
      <c r="B46" s="111">
        <v>2934</v>
      </c>
      <c r="C46" s="111">
        <v>83</v>
      </c>
      <c r="D46" s="111">
        <v>222</v>
      </c>
      <c r="E46" s="111"/>
      <c r="F46" s="111">
        <f t="shared" si="0"/>
        <v>2629</v>
      </c>
      <c r="I46" t="s">
        <v>41</v>
      </c>
      <c r="J46" s="60">
        <f t="shared" si="1"/>
        <v>3.7793355684242608E-2</v>
      </c>
      <c r="K46" s="60">
        <f t="shared" si="2"/>
        <v>9.2654678451691563E-2</v>
      </c>
      <c r="L46" s="60">
        <f t="shared" si="3"/>
        <v>0.8695519658640658</v>
      </c>
    </row>
    <row r="47" spans="1:14" x14ac:dyDescent="0.2">
      <c r="A47" t="s">
        <v>59</v>
      </c>
      <c r="B47" s="111">
        <v>3036</v>
      </c>
      <c r="C47" s="111">
        <v>91</v>
      </c>
      <c r="D47" s="111">
        <v>234</v>
      </c>
      <c r="F47" s="111">
        <f t="shared" si="0"/>
        <v>2711</v>
      </c>
      <c r="I47" s="106" t="s">
        <v>42</v>
      </c>
      <c r="J47" s="60">
        <f t="shared" si="1"/>
        <v>2.8289025221540559E-2</v>
      </c>
      <c r="K47" s="60">
        <f t="shared" si="2"/>
        <v>7.5664621676891614E-2</v>
      </c>
      <c r="L47" s="60">
        <f t="shared" si="3"/>
        <v>0.89604635310156777</v>
      </c>
    </row>
    <row r="48" spans="1:14" x14ac:dyDescent="0.2">
      <c r="A48" t="s">
        <v>61</v>
      </c>
      <c r="B48" s="111">
        <v>2431</v>
      </c>
      <c r="C48" s="111">
        <v>81</v>
      </c>
      <c r="D48" s="111">
        <v>138</v>
      </c>
      <c r="F48" s="111">
        <f t="shared" si="0"/>
        <v>2212</v>
      </c>
      <c r="I48" t="s">
        <v>59</v>
      </c>
      <c r="J48" s="116">
        <f t="shared" ref="J48:J53" si="4">C47/B47</f>
        <v>2.9973649538866932E-2</v>
      </c>
      <c r="K48" s="116">
        <f t="shared" ref="K48:K53" si="5">D47/B47</f>
        <v>7.7075098814229248E-2</v>
      </c>
      <c r="L48" s="116">
        <f t="shared" ref="L48:L53" si="6">F47/B47</f>
        <v>0.89295125164690381</v>
      </c>
    </row>
    <row r="49" spans="1:12" x14ac:dyDescent="0.2">
      <c r="A49" t="s">
        <v>62</v>
      </c>
      <c r="B49" s="111">
        <v>3292</v>
      </c>
      <c r="C49" s="111">
        <v>131</v>
      </c>
      <c r="D49" s="111">
        <v>219</v>
      </c>
      <c r="F49" s="111">
        <f t="shared" si="0"/>
        <v>2942</v>
      </c>
      <c r="I49" t="s">
        <v>61</v>
      </c>
      <c r="J49" s="116">
        <f t="shared" si="4"/>
        <v>3.331962155491567E-2</v>
      </c>
      <c r="K49" s="116">
        <f t="shared" si="5"/>
        <v>5.6766762649115593E-2</v>
      </c>
      <c r="L49" s="116">
        <f t="shared" si="6"/>
        <v>0.90991361579596874</v>
      </c>
    </row>
    <row r="50" spans="1:12" x14ac:dyDescent="0.2">
      <c r="A50" t="s">
        <v>63</v>
      </c>
      <c r="B50" s="111">
        <v>3074</v>
      </c>
      <c r="C50" s="111">
        <v>100</v>
      </c>
      <c r="D50" s="111">
        <v>234</v>
      </c>
      <c r="F50" s="111">
        <f t="shared" si="0"/>
        <v>2740</v>
      </c>
      <c r="I50" t="s">
        <v>62</v>
      </c>
      <c r="J50" s="116">
        <f t="shared" si="4"/>
        <v>3.9793438639125149E-2</v>
      </c>
      <c r="K50" s="116">
        <f t="shared" si="5"/>
        <v>6.6524908869987853E-2</v>
      </c>
      <c r="L50" s="116">
        <f t="shared" si="6"/>
        <v>0.89368165249088705</v>
      </c>
    </row>
    <row r="51" spans="1:12" x14ac:dyDescent="0.2">
      <c r="A51" t="s">
        <v>71</v>
      </c>
      <c r="B51" s="111">
        <v>3196</v>
      </c>
      <c r="C51" s="111">
        <v>86</v>
      </c>
      <c r="D51" s="111">
        <v>318</v>
      </c>
      <c r="F51" s="111">
        <f t="shared" si="0"/>
        <v>2792</v>
      </c>
      <c r="I51" t="s">
        <v>63</v>
      </c>
      <c r="J51" s="116">
        <f t="shared" si="4"/>
        <v>3.2530904359141181E-2</v>
      </c>
      <c r="K51" s="116">
        <f t="shared" si="5"/>
        <v>7.6122316200390366E-2</v>
      </c>
      <c r="L51" s="116">
        <f t="shared" si="6"/>
        <v>0.89134677944046847</v>
      </c>
    </row>
    <row r="52" spans="1:12" x14ac:dyDescent="0.2">
      <c r="A52" t="s">
        <v>90</v>
      </c>
      <c r="B52" s="111">
        <v>2532</v>
      </c>
      <c r="C52" s="111">
        <v>70</v>
      </c>
      <c r="D52" s="111">
        <v>302</v>
      </c>
      <c r="F52" s="111">
        <f t="shared" si="0"/>
        <v>2160</v>
      </c>
      <c r="I52" t="s">
        <v>71</v>
      </c>
      <c r="J52" s="142">
        <f t="shared" si="4"/>
        <v>2.6908635794743431E-2</v>
      </c>
      <c r="K52" s="142">
        <f t="shared" si="5"/>
        <v>9.9499374217772218E-2</v>
      </c>
      <c r="L52" s="142">
        <f t="shared" si="6"/>
        <v>0.87359198998748433</v>
      </c>
    </row>
    <row r="53" spans="1:12" x14ac:dyDescent="0.2">
      <c r="I53" t="s">
        <v>90</v>
      </c>
      <c r="J53" s="142">
        <f t="shared" si="4"/>
        <v>2.7646129541864139E-2</v>
      </c>
      <c r="K53" s="142">
        <f t="shared" si="5"/>
        <v>0.11927330173775672</v>
      </c>
      <c r="L53" s="142">
        <f t="shared" si="6"/>
        <v>0.85308056872037918</v>
      </c>
    </row>
    <row r="54" spans="1:12" x14ac:dyDescent="0.2">
      <c r="A54" s="201" t="s">
        <v>93</v>
      </c>
      <c r="B54" s="201"/>
      <c r="C54" s="201"/>
      <c r="D54" s="201"/>
      <c r="E54" s="201"/>
      <c r="F54" s="201"/>
      <c r="G54" s="201"/>
      <c r="H54" s="201"/>
      <c r="I54" s="201"/>
      <c r="J54" s="201"/>
      <c r="K54" s="201"/>
      <c r="L54" s="201"/>
    </row>
  </sheetData>
  <mergeCells count="3">
    <mergeCell ref="A11:M11"/>
    <mergeCell ref="A54:L54"/>
    <mergeCell ref="A36:N36"/>
  </mergeCells>
  <conditionalFormatting sqref="J41:J53">
    <cfRule type="iconSet" priority="5">
      <iconSet iconSet="3Arrows">
        <cfvo type="percent" val="0"/>
        <cfvo type="percent" val="33"/>
        <cfvo type="percent" val="67"/>
      </iconSet>
    </cfRule>
    <cfRule type="dataBar" priority="6">
      <dataBar>
        <cfvo type="min"/>
        <cfvo type="max"/>
        <color rgb="FF638EC6"/>
      </dataBar>
      <extLst>
        <ext xmlns:x14="http://schemas.microsoft.com/office/spreadsheetml/2009/9/main" uri="{B025F937-C7B1-47D3-B67F-A62EFF666E3E}">
          <x14:id>{61DED477-BA1F-4595-9D38-E4D65118CC3C}</x14:id>
        </ext>
      </extLst>
    </cfRule>
  </conditionalFormatting>
  <conditionalFormatting sqref="K41:K53">
    <cfRule type="iconSet" priority="3">
      <iconSet iconSet="3Arrows">
        <cfvo type="percent" val="0"/>
        <cfvo type="percent" val="33"/>
        <cfvo type="percent" val="67"/>
      </iconSet>
    </cfRule>
    <cfRule type="dataBar" priority="4">
      <dataBar>
        <cfvo type="min"/>
        <cfvo type="max"/>
        <color rgb="FF638EC6"/>
      </dataBar>
      <extLst>
        <ext xmlns:x14="http://schemas.microsoft.com/office/spreadsheetml/2009/9/main" uri="{B025F937-C7B1-47D3-B67F-A62EFF666E3E}">
          <x14:id>{41B2D9FF-71A4-4666-87F0-0D55BD6E159B}</x14:id>
        </ext>
      </extLst>
    </cfRule>
  </conditionalFormatting>
  <conditionalFormatting sqref="L41:L53">
    <cfRule type="iconSet" priority="1">
      <iconSet iconSet="3Arrows">
        <cfvo type="percent" val="0"/>
        <cfvo type="percent" val="33"/>
        <cfvo type="percent" val="67"/>
      </iconSet>
    </cfRule>
    <cfRule type="dataBar" priority="2">
      <dataBar>
        <cfvo type="min"/>
        <cfvo type="max"/>
        <color rgb="FF638EC6"/>
      </dataBar>
      <extLst>
        <ext xmlns:x14="http://schemas.microsoft.com/office/spreadsheetml/2009/9/main" uri="{B025F937-C7B1-47D3-B67F-A62EFF666E3E}">
          <x14:id>{E2004326-6E4F-411C-A03D-6CF79EA2D3FA}</x14:id>
        </ext>
      </extLst>
    </cfRule>
  </conditionalFormatting>
  <pageMargins left="0.70866141732283472" right="0.70866141732283472" top="0.74803149606299213" bottom="0.74803149606299213"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61DED477-BA1F-4595-9D38-E4D65118CC3C}">
            <x14:dataBar minLength="0" maxLength="100" gradient="0">
              <x14:cfvo type="autoMin"/>
              <x14:cfvo type="autoMax"/>
              <x14:negativeFillColor rgb="FFFF0000"/>
              <x14:axisColor rgb="FF000000"/>
            </x14:dataBar>
          </x14:cfRule>
          <xm:sqref>J41:J53</xm:sqref>
        </x14:conditionalFormatting>
        <x14:conditionalFormatting xmlns:xm="http://schemas.microsoft.com/office/excel/2006/main">
          <x14:cfRule type="dataBar" id="{41B2D9FF-71A4-4666-87F0-0D55BD6E159B}">
            <x14:dataBar minLength="0" maxLength="100" gradient="0">
              <x14:cfvo type="autoMin"/>
              <x14:cfvo type="autoMax"/>
              <x14:negativeFillColor rgb="FFFF0000"/>
              <x14:axisColor rgb="FF000000"/>
            </x14:dataBar>
          </x14:cfRule>
          <xm:sqref>K41:K53</xm:sqref>
        </x14:conditionalFormatting>
        <x14:conditionalFormatting xmlns:xm="http://schemas.microsoft.com/office/excel/2006/main">
          <x14:cfRule type="dataBar" id="{E2004326-6E4F-411C-A03D-6CF79EA2D3FA}">
            <x14:dataBar minLength="0" maxLength="100" gradient="0">
              <x14:cfvo type="autoMin"/>
              <x14:cfvo type="autoMax"/>
              <x14:negativeFillColor rgb="FFFF0000"/>
              <x14:axisColor rgb="FF000000"/>
            </x14:dataBar>
          </x14:cfRule>
          <xm:sqref>L41:L53</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N54"/>
  <sheetViews>
    <sheetView workbookViewId="0">
      <selection activeCell="Q25" sqref="Q25"/>
    </sheetView>
  </sheetViews>
  <sheetFormatPr defaultRowHeight="12.75" x14ac:dyDescent="0.2"/>
  <cols>
    <col min="2" max="2" width="10.5703125" customWidth="1"/>
    <col min="3" max="3" width="10.28515625" customWidth="1"/>
    <col min="4" max="4" width="9.85546875" customWidth="1"/>
    <col min="5" max="5" width="7.5703125" customWidth="1"/>
    <col min="6" max="6" width="12.42578125" customWidth="1"/>
  </cols>
  <sheetData>
    <row r="11" spans="1:13" ht="39" customHeight="1" x14ac:dyDescent="0.2">
      <c r="A11" s="199" t="s">
        <v>96</v>
      </c>
      <c r="B11" s="199"/>
      <c r="C11" s="199"/>
      <c r="D11" s="199"/>
      <c r="E11" s="199"/>
      <c r="F11" s="199"/>
      <c r="G11" s="199"/>
      <c r="H11" s="199"/>
      <c r="I11" s="199"/>
      <c r="J11" s="199"/>
      <c r="K11" s="199"/>
      <c r="L11" s="199"/>
      <c r="M11" s="199"/>
    </row>
    <row r="37" spans="1:14" ht="26.25" customHeight="1" x14ac:dyDescent="0.2">
      <c r="A37" s="200" t="s">
        <v>57</v>
      </c>
      <c r="B37" s="200"/>
      <c r="C37" s="200"/>
      <c r="D37" s="200"/>
      <c r="E37" s="200"/>
      <c r="F37" s="200"/>
      <c r="G37" s="200"/>
      <c r="H37" s="200"/>
      <c r="I37" s="200"/>
      <c r="J37" s="200"/>
      <c r="K37" s="200"/>
      <c r="L37" s="200"/>
      <c r="M37" s="200"/>
      <c r="N37" s="200"/>
    </row>
    <row r="39" spans="1:14" x14ac:dyDescent="0.2">
      <c r="B39" t="s">
        <v>69</v>
      </c>
      <c r="C39" t="s">
        <v>67</v>
      </c>
      <c r="D39" t="s">
        <v>66</v>
      </c>
      <c r="F39" t="s">
        <v>64</v>
      </c>
    </row>
    <row r="40" spans="1:14" x14ac:dyDescent="0.2">
      <c r="A40" t="s">
        <v>36</v>
      </c>
      <c r="B40" s="117">
        <v>47966031</v>
      </c>
      <c r="C40" s="117">
        <v>1396497</v>
      </c>
      <c r="D40" s="117">
        <v>8383675</v>
      </c>
      <c r="F40">
        <f>B40-(C40+D40)</f>
        <v>38185859</v>
      </c>
      <c r="J40" s="113" t="s">
        <v>51</v>
      </c>
      <c r="K40" s="113" t="s">
        <v>52</v>
      </c>
      <c r="L40" s="113" t="s">
        <v>55</v>
      </c>
    </row>
    <row r="41" spans="1:14" x14ac:dyDescent="0.2">
      <c r="A41" t="s">
        <v>37</v>
      </c>
      <c r="B41" s="111">
        <v>66568031</v>
      </c>
      <c r="C41" s="111">
        <v>3700215</v>
      </c>
      <c r="D41" s="111">
        <v>9376031</v>
      </c>
      <c r="E41" s="111"/>
      <c r="F41" s="111">
        <f t="shared" ref="F41:F52" si="0">B41-(C41+D41)</f>
        <v>53491785</v>
      </c>
      <c r="I41" t="s">
        <v>36</v>
      </c>
      <c r="J41" s="60">
        <f t="shared" ref="J41:J47" si="1">C40/B40</f>
        <v>2.9114291320038548E-2</v>
      </c>
      <c r="K41" s="60">
        <f t="shared" ref="K41:K47" si="2">D40/B40</f>
        <v>0.17478358799376167</v>
      </c>
      <c r="L41" s="60">
        <f t="shared" ref="L41:L47" si="3">F40/B40</f>
        <v>0.79610212068619979</v>
      </c>
    </row>
    <row r="42" spans="1:14" x14ac:dyDescent="0.2">
      <c r="A42" t="s">
        <v>38</v>
      </c>
      <c r="B42" s="111">
        <v>75995659</v>
      </c>
      <c r="C42" s="111">
        <v>4205970</v>
      </c>
      <c r="D42" s="111">
        <v>11519012</v>
      </c>
      <c r="E42" s="111"/>
      <c r="F42" s="111">
        <f t="shared" si="0"/>
        <v>60270677</v>
      </c>
      <c r="I42" t="s">
        <v>37</v>
      </c>
      <c r="J42" s="60">
        <f t="shared" si="1"/>
        <v>5.5585465641908499E-2</v>
      </c>
      <c r="K42" s="60">
        <f t="shared" si="2"/>
        <v>0.14084885581188364</v>
      </c>
      <c r="L42" s="60">
        <f t="shared" si="3"/>
        <v>0.80356567854620786</v>
      </c>
    </row>
    <row r="43" spans="1:14" x14ac:dyDescent="0.2">
      <c r="A43" t="s">
        <v>39</v>
      </c>
      <c r="B43" s="111">
        <v>62486358</v>
      </c>
      <c r="C43" s="111">
        <v>1856803</v>
      </c>
      <c r="D43" s="111">
        <v>7232009</v>
      </c>
      <c r="E43" s="111"/>
      <c r="F43" s="111">
        <f t="shared" si="0"/>
        <v>53397546</v>
      </c>
      <c r="I43" t="s">
        <v>38</v>
      </c>
      <c r="J43" s="60">
        <f t="shared" si="1"/>
        <v>5.5344871738002822E-2</v>
      </c>
      <c r="K43" s="60">
        <f t="shared" si="2"/>
        <v>0.15157460507053436</v>
      </c>
      <c r="L43" s="60">
        <f t="shared" si="3"/>
        <v>0.79308052319146283</v>
      </c>
    </row>
    <row r="44" spans="1:14" x14ac:dyDescent="0.2">
      <c r="A44" t="s">
        <v>40</v>
      </c>
      <c r="B44" s="111">
        <v>52575683</v>
      </c>
      <c r="C44" s="111">
        <v>2276803</v>
      </c>
      <c r="D44" s="111">
        <v>6637991</v>
      </c>
      <c r="E44" s="111"/>
      <c r="F44" s="111">
        <f t="shared" si="0"/>
        <v>43660889</v>
      </c>
      <c r="I44" t="s">
        <v>39</v>
      </c>
      <c r="J44" s="60">
        <f t="shared" si="1"/>
        <v>2.9715334025388389E-2</v>
      </c>
      <c r="K44" s="60">
        <f t="shared" si="2"/>
        <v>0.11573740623513376</v>
      </c>
      <c r="L44" s="60">
        <f t="shared" si="3"/>
        <v>0.85454725973947787</v>
      </c>
    </row>
    <row r="45" spans="1:14" x14ac:dyDescent="0.2">
      <c r="A45" t="s">
        <v>41</v>
      </c>
      <c r="B45" s="111">
        <v>72426323</v>
      </c>
      <c r="C45" s="111">
        <v>3644813</v>
      </c>
      <c r="D45" s="111">
        <v>7410869</v>
      </c>
      <c r="E45" s="111"/>
      <c r="F45" s="111">
        <f t="shared" si="0"/>
        <v>61370641</v>
      </c>
      <c r="I45" t="s">
        <v>40</v>
      </c>
      <c r="J45" s="60">
        <f t="shared" si="1"/>
        <v>4.3305248169576802E-2</v>
      </c>
      <c r="K45" s="60">
        <f t="shared" si="2"/>
        <v>0.12625591568634495</v>
      </c>
      <c r="L45" s="60">
        <f t="shared" si="3"/>
        <v>0.83043883614407821</v>
      </c>
    </row>
    <row r="46" spans="1:14" x14ac:dyDescent="0.2">
      <c r="A46" s="106" t="s">
        <v>42</v>
      </c>
      <c r="B46" s="111">
        <v>68250359</v>
      </c>
      <c r="C46" s="111">
        <v>2987940</v>
      </c>
      <c r="D46" s="111">
        <v>5375085</v>
      </c>
      <c r="E46" s="111"/>
      <c r="F46" s="111">
        <f t="shared" si="0"/>
        <v>59887334</v>
      </c>
      <c r="I46" t="s">
        <v>41</v>
      </c>
      <c r="J46" s="60">
        <f t="shared" si="1"/>
        <v>5.0324424173791064E-2</v>
      </c>
      <c r="K46" s="60">
        <f t="shared" si="2"/>
        <v>0.10232286678422153</v>
      </c>
      <c r="L46" s="60">
        <f t="shared" si="3"/>
        <v>0.84735270904198745</v>
      </c>
    </row>
    <row r="47" spans="1:14" x14ac:dyDescent="0.2">
      <c r="A47" t="s">
        <v>60</v>
      </c>
      <c r="B47" s="118">
        <v>58396635</v>
      </c>
      <c r="C47" s="118">
        <v>2562065</v>
      </c>
      <c r="D47" s="118">
        <v>3618282</v>
      </c>
      <c r="E47" s="118"/>
      <c r="F47" s="118">
        <f t="shared" si="0"/>
        <v>52216288</v>
      </c>
      <c r="I47" s="106" t="s">
        <v>42</v>
      </c>
      <c r="J47" s="60">
        <f t="shared" si="1"/>
        <v>4.3779110378012812E-2</v>
      </c>
      <c r="K47" s="60">
        <f t="shared" si="2"/>
        <v>7.8755409916598393E-2</v>
      </c>
      <c r="L47" s="60">
        <f t="shared" si="3"/>
        <v>0.8774654797053888</v>
      </c>
    </row>
    <row r="48" spans="1:14" x14ac:dyDescent="0.2">
      <c r="A48" t="s">
        <v>61</v>
      </c>
      <c r="B48" s="111">
        <v>48218716</v>
      </c>
      <c r="C48" s="111">
        <v>1894209</v>
      </c>
      <c r="D48" s="111">
        <v>3073564</v>
      </c>
      <c r="F48" s="111">
        <f t="shared" si="0"/>
        <v>43250943</v>
      </c>
      <c r="I48" t="s">
        <v>59</v>
      </c>
      <c r="J48" s="116">
        <f t="shared" ref="J48:J53" si="4">C47/B47</f>
        <v>4.38735040126884E-2</v>
      </c>
      <c r="K48" s="116">
        <f t="shared" ref="K48:K53" si="5">D47/B47</f>
        <v>6.1960453714499132E-2</v>
      </c>
      <c r="L48" s="116">
        <f t="shared" ref="L48:L53" si="6">F47/B47</f>
        <v>0.89416604227281249</v>
      </c>
    </row>
    <row r="49" spans="1:12" x14ac:dyDescent="0.2">
      <c r="A49" t="s">
        <v>62</v>
      </c>
      <c r="B49" s="111">
        <v>78761198</v>
      </c>
      <c r="C49" s="111">
        <v>4177132</v>
      </c>
      <c r="D49" s="111">
        <v>4908492</v>
      </c>
      <c r="F49" s="111">
        <f t="shared" si="0"/>
        <v>69675574</v>
      </c>
      <c r="I49" t="s">
        <v>61</v>
      </c>
      <c r="J49" s="116">
        <f t="shared" si="4"/>
        <v>3.928368810152473E-2</v>
      </c>
      <c r="K49" s="116">
        <f t="shared" si="5"/>
        <v>6.3742136974364885E-2</v>
      </c>
      <c r="L49" s="116">
        <f t="shared" si="6"/>
        <v>0.89697417492411036</v>
      </c>
    </row>
    <row r="50" spans="1:12" x14ac:dyDescent="0.2">
      <c r="A50" t="s">
        <v>63</v>
      </c>
      <c r="B50" s="111">
        <v>73878368</v>
      </c>
      <c r="C50" s="111">
        <v>3439098</v>
      </c>
      <c r="D50" s="111">
        <v>5915982</v>
      </c>
      <c r="F50" s="111">
        <f t="shared" si="0"/>
        <v>64523288</v>
      </c>
      <c r="I50" t="s">
        <v>62</v>
      </c>
      <c r="J50" s="116">
        <f t="shared" si="4"/>
        <v>5.3035404565583172E-2</v>
      </c>
      <c r="K50" s="116">
        <f t="shared" si="5"/>
        <v>6.2321195266735276E-2</v>
      </c>
      <c r="L50" s="116">
        <f t="shared" si="6"/>
        <v>0.8846434001676815</v>
      </c>
    </row>
    <row r="51" spans="1:12" x14ac:dyDescent="0.2">
      <c r="A51" t="s">
        <v>71</v>
      </c>
      <c r="B51" s="111">
        <v>66119158</v>
      </c>
      <c r="C51" s="111">
        <v>2335974</v>
      </c>
      <c r="D51" s="111">
        <v>7658221</v>
      </c>
      <c r="F51" s="111">
        <f t="shared" si="0"/>
        <v>56124963</v>
      </c>
      <c r="I51" t="s">
        <v>63</v>
      </c>
      <c r="J51" s="116">
        <f t="shared" si="4"/>
        <v>4.6550811734227808E-2</v>
      </c>
      <c r="K51" s="116">
        <f t="shared" si="5"/>
        <v>8.0077323852091584E-2</v>
      </c>
      <c r="L51" s="116">
        <f t="shared" si="6"/>
        <v>0.87337186441368064</v>
      </c>
    </row>
    <row r="52" spans="1:12" x14ac:dyDescent="0.2">
      <c r="A52" t="s">
        <v>90</v>
      </c>
      <c r="B52" s="111">
        <v>58362987</v>
      </c>
      <c r="C52" s="111">
        <v>2116601</v>
      </c>
      <c r="D52" s="111">
        <v>6386902</v>
      </c>
      <c r="F52" s="111">
        <f t="shared" si="0"/>
        <v>49859484</v>
      </c>
      <c r="I52" t="s">
        <v>71</v>
      </c>
      <c r="J52" s="142">
        <f t="shared" si="4"/>
        <v>3.5329760248913031E-2</v>
      </c>
      <c r="K52" s="142">
        <f t="shared" si="5"/>
        <v>0.11582453908442089</v>
      </c>
      <c r="L52" s="142">
        <f t="shared" si="6"/>
        <v>0.84884570066666609</v>
      </c>
    </row>
    <row r="53" spans="1:12" x14ac:dyDescent="0.2">
      <c r="I53" t="s">
        <v>90</v>
      </c>
      <c r="J53" s="142">
        <f t="shared" si="4"/>
        <v>3.6266152724499859E-2</v>
      </c>
      <c r="K53" s="142">
        <f t="shared" si="5"/>
        <v>0.10943411789393165</v>
      </c>
      <c r="L53" s="142">
        <f t="shared" si="6"/>
        <v>0.85429972938156851</v>
      </c>
    </row>
    <row r="54" spans="1:12" x14ac:dyDescent="0.2">
      <c r="A54" s="201" t="s">
        <v>93</v>
      </c>
      <c r="B54" s="201"/>
      <c r="C54" s="201"/>
      <c r="D54" s="201"/>
      <c r="E54" s="201"/>
      <c r="F54" s="201"/>
      <c r="G54" s="201"/>
      <c r="H54" s="201"/>
      <c r="I54" s="201"/>
      <c r="J54" s="201"/>
      <c r="K54" s="201"/>
      <c r="L54" s="201"/>
    </row>
  </sheetData>
  <mergeCells count="3">
    <mergeCell ref="A54:L54"/>
    <mergeCell ref="A11:M11"/>
    <mergeCell ref="A37:N37"/>
  </mergeCells>
  <conditionalFormatting sqref="J41:J53">
    <cfRule type="iconSet" priority="5">
      <iconSet iconSet="3Arrows">
        <cfvo type="percent" val="0"/>
        <cfvo type="percent" val="33"/>
        <cfvo type="percent" val="67"/>
      </iconSet>
    </cfRule>
    <cfRule type="dataBar" priority="6">
      <dataBar>
        <cfvo type="min"/>
        <cfvo type="max"/>
        <color rgb="FF638EC6"/>
      </dataBar>
      <extLst>
        <ext xmlns:x14="http://schemas.microsoft.com/office/spreadsheetml/2009/9/main" uri="{B025F937-C7B1-47D3-B67F-A62EFF666E3E}">
          <x14:id>{D3B37F41-768C-468D-96D3-C1A74479FBB8}</x14:id>
        </ext>
      </extLst>
    </cfRule>
  </conditionalFormatting>
  <conditionalFormatting sqref="K41:K53">
    <cfRule type="iconSet" priority="3">
      <iconSet iconSet="3Arrows">
        <cfvo type="percent" val="0"/>
        <cfvo type="percent" val="33"/>
        <cfvo type="percent" val="67"/>
      </iconSet>
    </cfRule>
    <cfRule type="dataBar" priority="4">
      <dataBar>
        <cfvo type="min"/>
        <cfvo type="max"/>
        <color rgb="FF638EC6"/>
      </dataBar>
      <extLst>
        <ext xmlns:x14="http://schemas.microsoft.com/office/spreadsheetml/2009/9/main" uri="{B025F937-C7B1-47D3-B67F-A62EFF666E3E}">
          <x14:id>{7FEBF897-2E23-42AC-90B3-C3D3FB943D6F}</x14:id>
        </ext>
      </extLst>
    </cfRule>
  </conditionalFormatting>
  <conditionalFormatting sqref="L41:L53">
    <cfRule type="iconSet" priority="1">
      <iconSet iconSet="3Arrows">
        <cfvo type="percent" val="0"/>
        <cfvo type="percent" val="33"/>
        <cfvo type="percent" val="67"/>
      </iconSet>
    </cfRule>
    <cfRule type="dataBar" priority="2">
      <dataBar>
        <cfvo type="min"/>
        <cfvo type="max"/>
        <color rgb="FF638EC6"/>
      </dataBar>
      <extLst>
        <ext xmlns:x14="http://schemas.microsoft.com/office/spreadsheetml/2009/9/main" uri="{B025F937-C7B1-47D3-B67F-A62EFF666E3E}">
          <x14:id>{840376FE-91DB-4665-8C1A-E946E7A6985E}</x14:id>
        </ext>
      </extLst>
    </cfRule>
  </conditionalFormatting>
  <pageMargins left="0.70866141732283472" right="0.70866141732283472" top="0.74803149606299213" bottom="0.74803149606299213"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D3B37F41-768C-468D-96D3-C1A74479FBB8}">
            <x14:dataBar minLength="0" maxLength="100" gradient="0">
              <x14:cfvo type="autoMin"/>
              <x14:cfvo type="autoMax"/>
              <x14:negativeFillColor rgb="FFFF0000"/>
              <x14:axisColor rgb="FF000000"/>
            </x14:dataBar>
          </x14:cfRule>
          <xm:sqref>J41:J53</xm:sqref>
        </x14:conditionalFormatting>
        <x14:conditionalFormatting xmlns:xm="http://schemas.microsoft.com/office/excel/2006/main">
          <x14:cfRule type="dataBar" id="{7FEBF897-2E23-42AC-90B3-C3D3FB943D6F}">
            <x14:dataBar minLength="0" maxLength="100" gradient="0">
              <x14:cfvo type="autoMin"/>
              <x14:cfvo type="autoMax"/>
              <x14:negativeFillColor rgb="FFFF0000"/>
              <x14:axisColor rgb="FF000000"/>
            </x14:dataBar>
          </x14:cfRule>
          <xm:sqref>K41:K53</xm:sqref>
        </x14:conditionalFormatting>
        <x14:conditionalFormatting xmlns:xm="http://schemas.microsoft.com/office/excel/2006/main">
          <x14:cfRule type="dataBar" id="{840376FE-91DB-4665-8C1A-E946E7A6985E}">
            <x14:dataBar minLength="0" maxLength="100" gradient="0">
              <x14:cfvo type="autoMin"/>
              <x14:cfvo type="autoMax"/>
              <x14:negativeFillColor rgb="FFFF0000"/>
              <x14:axisColor rgb="FF000000"/>
            </x14:dataBar>
          </x14:cfRule>
          <xm:sqref>L41:L53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1"/>
  <sheetViews>
    <sheetView topLeftCell="A7" zoomScaleNormal="100" workbookViewId="0">
      <selection activeCell="L21" sqref="L21"/>
    </sheetView>
  </sheetViews>
  <sheetFormatPr defaultColWidth="11.5703125" defaultRowHeight="12.75" x14ac:dyDescent="0.2"/>
  <cols>
    <col min="1" max="3" width="11.5703125" customWidth="1"/>
    <col min="4" max="4" width="12.28515625" customWidth="1"/>
    <col min="5" max="5" width="11.5703125" customWidth="1"/>
    <col min="6" max="6" width="12.28515625" customWidth="1"/>
    <col min="7" max="7" width="11.5703125" customWidth="1"/>
    <col min="8" max="8" width="12.42578125" customWidth="1"/>
    <col min="9" max="9" width="11.5703125" customWidth="1"/>
    <col min="10" max="10" width="12.140625" customWidth="1"/>
    <col min="11" max="13" width="11.5703125" customWidth="1"/>
    <col min="14" max="14" width="12.5703125" customWidth="1"/>
  </cols>
  <sheetData>
    <row r="1" spans="1:22" ht="123" customHeight="1" x14ac:dyDescent="0.2">
      <c r="F1" s="103"/>
      <c r="L1" s="103"/>
      <c r="M1" s="103"/>
    </row>
    <row r="2" spans="1:22" ht="36" customHeight="1" x14ac:dyDescent="0.2">
      <c r="A2" s="171" t="s">
        <v>77</v>
      </c>
      <c r="B2" s="171"/>
      <c r="C2" s="171"/>
      <c r="D2" s="171"/>
      <c r="E2" s="171"/>
      <c r="F2" s="171"/>
      <c r="G2" s="171"/>
      <c r="H2" s="171"/>
      <c r="I2" s="171"/>
      <c r="J2" s="171"/>
      <c r="K2" s="171"/>
      <c r="L2" s="171"/>
      <c r="M2" s="171"/>
      <c r="N2" s="171"/>
    </row>
    <row r="3" spans="1:22" ht="10.5" customHeight="1" x14ac:dyDescent="0.2">
      <c r="A3" s="41"/>
      <c r="B3" s="41"/>
      <c r="C3" s="41"/>
      <c r="D3" s="41"/>
      <c r="E3" s="41"/>
      <c r="F3" s="41"/>
      <c r="G3" s="41"/>
      <c r="H3" s="41"/>
      <c r="I3" s="41"/>
      <c r="J3" s="41"/>
      <c r="K3" s="41"/>
      <c r="L3" s="41"/>
      <c r="M3" s="41"/>
      <c r="N3" s="41"/>
    </row>
    <row r="4" spans="1:22" ht="13.5" x14ac:dyDescent="0.2">
      <c r="A4" s="172"/>
      <c r="B4" s="172"/>
      <c r="C4" s="150" t="s">
        <v>0</v>
      </c>
      <c r="D4" s="150"/>
      <c r="E4" s="150"/>
      <c r="F4" s="150"/>
      <c r="G4" s="150"/>
      <c r="H4" s="150"/>
      <c r="I4" s="150" t="s">
        <v>1</v>
      </c>
      <c r="J4" s="150"/>
      <c r="K4" s="150"/>
      <c r="L4" s="150"/>
      <c r="M4" s="150"/>
      <c r="N4" s="150"/>
      <c r="Q4" s="3"/>
      <c r="R4" s="3"/>
      <c r="S4" s="3"/>
      <c r="T4" s="3"/>
      <c r="U4" s="3"/>
      <c r="V4" s="3"/>
    </row>
    <row r="5" spans="1:22" ht="13.5" x14ac:dyDescent="0.2">
      <c r="A5" s="172"/>
      <c r="B5" s="172"/>
      <c r="C5" s="150" t="s">
        <v>6</v>
      </c>
      <c r="D5" s="150"/>
      <c r="E5" s="150" t="s">
        <v>7</v>
      </c>
      <c r="F5" s="150"/>
      <c r="G5" s="150" t="s">
        <v>8</v>
      </c>
      <c r="H5" s="150"/>
      <c r="I5" s="150" t="s">
        <v>6</v>
      </c>
      <c r="J5" s="150"/>
      <c r="K5" s="150" t="s">
        <v>7</v>
      </c>
      <c r="L5" s="150"/>
      <c r="M5" s="150" t="s">
        <v>8</v>
      </c>
      <c r="N5" s="150"/>
      <c r="P5" s="4"/>
      <c r="Q5" s="4"/>
      <c r="R5" s="5"/>
      <c r="S5" s="4"/>
      <c r="T5" s="5"/>
      <c r="U5" s="4"/>
      <c r="V5" s="5"/>
    </row>
    <row r="6" spans="1:22" ht="67.5" x14ac:dyDescent="0.2">
      <c r="A6" s="172"/>
      <c r="B6" s="172"/>
      <c r="C6" s="43" t="s">
        <v>3</v>
      </c>
      <c r="D6" s="43" t="s">
        <v>9</v>
      </c>
      <c r="E6" s="43" t="s">
        <v>3</v>
      </c>
      <c r="F6" s="43" t="s">
        <v>9</v>
      </c>
      <c r="G6" s="43" t="s">
        <v>3</v>
      </c>
      <c r="H6" s="43" t="s">
        <v>9</v>
      </c>
      <c r="I6" s="43" t="s">
        <v>3</v>
      </c>
      <c r="J6" s="43" t="s">
        <v>9</v>
      </c>
      <c r="K6" s="43" t="s">
        <v>3</v>
      </c>
      <c r="L6" s="43" t="s">
        <v>9</v>
      </c>
      <c r="M6" s="43" t="s">
        <v>3</v>
      </c>
      <c r="N6" s="43" t="s">
        <v>9</v>
      </c>
      <c r="P6" s="4"/>
      <c r="Q6" s="4"/>
      <c r="R6" s="5"/>
      <c r="S6" s="4"/>
      <c r="T6" s="5"/>
      <c r="U6" s="4"/>
      <c r="V6" s="5"/>
    </row>
    <row r="7" spans="1:22" ht="13.5" x14ac:dyDescent="0.2">
      <c r="A7" s="161" t="s">
        <v>73</v>
      </c>
      <c r="B7" s="161"/>
      <c r="C7" s="16"/>
      <c r="D7" s="16"/>
      <c r="E7" s="16"/>
      <c r="F7" s="16"/>
      <c r="G7" s="16"/>
      <c r="H7" s="16"/>
      <c r="I7" s="16"/>
      <c r="J7" s="16"/>
      <c r="K7" s="16"/>
      <c r="L7" s="16"/>
      <c r="M7" s="16"/>
      <c r="N7" s="16"/>
      <c r="P7" s="4"/>
      <c r="Q7" s="4"/>
      <c r="R7" s="5"/>
      <c r="S7" s="4"/>
      <c r="T7" s="5"/>
      <c r="U7" s="4"/>
      <c r="V7" s="5"/>
    </row>
    <row r="8" spans="1:22" ht="13.5" x14ac:dyDescent="0.2">
      <c r="A8" s="162"/>
      <c r="B8" s="7" t="s">
        <v>74</v>
      </c>
      <c r="C8" s="27">
        <v>4</v>
      </c>
      <c r="D8" s="28">
        <v>36812698</v>
      </c>
      <c r="E8" s="28">
        <v>44</v>
      </c>
      <c r="F8" s="28">
        <v>22667702</v>
      </c>
      <c r="G8" s="28">
        <v>55</v>
      </c>
      <c r="H8" s="28">
        <v>49102433</v>
      </c>
      <c r="I8" s="27">
        <v>44</v>
      </c>
      <c r="J8" s="28">
        <v>30064687</v>
      </c>
      <c r="K8" s="28">
        <v>48</v>
      </c>
      <c r="L8" s="28">
        <v>2938530</v>
      </c>
      <c r="M8" s="28">
        <v>64</v>
      </c>
      <c r="N8" s="28">
        <v>2947132</v>
      </c>
      <c r="O8" s="103"/>
      <c r="P8" s="104"/>
      <c r="Q8" s="104"/>
      <c r="R8" s="5"/>
      <c r="S8" s="104"/>
      <c r="T8" s="5"/>
      <c r="U8" s="4"/>
      <c r="V8" s="5"/>
    </row>
    <row r="9" spans="1:22" ht="13.5" x14ac:dyDescent="0.2">
      <c r="A9" s="162"/>
      <c r="B9" s="7" t="s">
        <v>75</v>
      </c>
      <c r="C9" s="27">
        <v>0</v>
      </c>
      <c r="D9" s="28">
        <v>0</v>
      </c>
      <c r="E9" s="28">
        <v>60</v>
      </c>
      <c r="F9" s="28">
        <v>67489078</v>
      </c>
      <c r="G9" s="28">
        <v>52</v>
      </c>
      <c r="H9" s="28">
        <v>117496789</v>
      </c>
      <c r="I9" s="27">
        <v>38</v>
      </c>
      <c r="J9" s="28">
        <v>28796764</v>
      </c>
      <c r="K9" s="28">
        <v>47</v>
      </c>
      <c r="L9" s="28">
        <v>3399009</v>
      </c>
      <c r="M9" s="28">
        <v>60</v>
      </c>
      <c r="N9" s="28">
        <v>3968347</v>
      </c>
      <c r="O9" s="103"/>
      <c r="P9" s="104"/>
      <c r="Q9" s="104"/>
      <c r="R9" s="5"/>
      <c r="S9" s="104"/>
      <c r="T9" s="5"/>
      <c r="U9" s="4"/>
      <c r="V9" s="5"/>
    </row>
    <row r="10" spans="1:22" ht="13.5" customHeight="1" x14ac:dyDescent="0.2">
      <c r="A10" s="162"/>
      <c r="B10" s="7" t="s">
        <v>76</v>
      </c>
      <c r="C10" s="27">
        <v>3</v>
      </c>
      <c r="D10" s="28">
        <v>0</v>
      </c>
      <c r="E10" s="28">
        <v>20</v>
      </c>
      <c r="F10" s="28">
        <v>4648023</v>
      </c>
      <c r="G10" s="28">
        <v>16</v>
      </c>
      <c r="H10" s="28">
        <v>3330073</v>
      </c>
      <c r="I10" s="27">
        <v>22</v>
      </c>
      <c r="J10" s="28">
        <v>8641922</v>
      </c>
      <c r="K10" s="28">
        <v>24</v>
      </c>
      <c r="L10" s="28">
        <v>968076</v>
      </c>
      <c r="M10" s="28">
        <v>26</v>
      </c>
      <c r="N10" s="28">
        <v>2011341</v>
      </c>
      <c r="O10" s="103"/>
      <c r="P10" s="104"/>
      <c r="Q10" s="104"/>
      <c r="R10" s="5"/>
      <c r="S10" s="104"/>
      <c r="T10" s="5"/>
      <c r="U10" s="4"/>
      <c r="V10" s="5"/>
    </row>
    <row r="11" spans="1:22" ht="14.25" x14ac:dyDescent="0.2">
      <c r="A11" s="163" t="s">
        <v>4</v>
      </c>
      <c r="B11" s="163"/>
      <c r="C11" s="50">
        <f t="shared" ref="C11:N11" si="0">SUM(C8:C10)</f>
        <v>7</v>
      </c>
      <c r="D11" s="51">
        <f t="shared" si="0"/>
        <v>36812698</v>
      </c>
      <c r="E11" s="51">
        <f t="shared" si="0"/>
        <v>124</v>
      </c>
      <c r="F11" s="51">
        <f t="shared" si="0"/>
        <v>94804803</v>
      </c>
      <c r="G11" s="51">
        <f t="shared" si="0"/>
        <v>123</v>
      </c>
      <c r="H11" s="51">
        <f t="shared" si="0"/>
        <v>169929295</v>
      </c>
      <c r="I11" s="51">
        <f t="shared" si="0"/>
        <v>104</v>
      </c>
      <c r="J11" s="51">
        <f t="shared" si="0"/>
        <v>67503373</v>
      </c>
      <c r="K11" s="51">
        <f t="shared" si="0"/>
        <v>119</v>
      </c>
      <c r="L11" s="51">
        <f>SUM(L8:L10)</f>
        <v>7305615</v>
      </c>
      <c r="M11" s="51">
        <f t="shared" si="0"/>
        <v>150</v>
      </c>
      <c r="N11" s="51">
        <f t="shared" si="0"/>
        <v>8926820</v>
      </c>
      <c r="O11" s="11"/>
      <c r="P11" s="5"/>
      <c r="Q11" s="5"/>
      <c r="R11" s="5"/>
      <c r="S11" s="104"/>
      <c r="T11" s="5"/>
      <c r="U11" s="4"/>
      <c r="V11" s="5"/>
    </row>
    <row r="12" spans="1:22" x14ac:dyDescent="0.2">
      <c r="A12" s="17"/>
      <c r="B12" s="17"/>
      <c r="C12" s="17"/>
      <c r="D12" s="17"/>
      <c r="E12" s="81"/>
      <c r="F12" s="81"/>
      <c r="G12" s="17"/>
      <c r="H12" s="17"/>
      <c r="I12" s="17"/>
      <c r="J12" s="17"/>
      <c r="K12" s="81"/>
      <c r="L12" s="81"/>
      <c r="M12" s="17"/>
      <c r="N12" s="17"/>
      <c r="P12" s="5"/>
      <c r="Q12" s="4"/>
      <c r="R12" s="5"/>
      <c r="S12" s="4"/>
      <c r="T12" s="5"/>
      <c r="U12" s="4"/>
      <c r="V12" s="5"/>
    </row>
    <row r="13" spans="1:22" ht="35.25" customHeight="1" x14ac:dyDescent="0.2">
      <c r="A13" s="168" t="s">
        <v>108</v>
      </c>
      <c r="B13" s="169"/>
      <c r="C13" s="169"/>
      <c r="D13" s="169"/>
      <c r="E13" s="169"/>
      <c r="F13" s="169"/>
      <c r="G13" s="169"/>
      <c r="H13" s="169"/>
      <c r="I13" s="169"/>
      <c r="J13" s="169"/>
      <c r="K13" s="169"/>
      <c r="L13" s="169"/>
      <c r="M13" s="169"/>
      <c r="N13" s="170"/>
      <c r="P13" s="4"/>
      <c r="Q13" s="4"/>
      <c r="R13" s="5"/>
      <c r="S13" s="4"/>
      <c r="T13" s="5"/>
      <c r="U13" s="4"/>
      <c r="V13" s="5"/>
    </row>
    <row r="14" spans="1:22" ht="29.25" customHeight="1" x14ac:dyDescent="0.2">
      <c r="A14" s="167" t="s">
        <v>104</v>
      </c>
      <c r="B14" s="167"/>
      <c r="C14" s="167"/>
      <c r="D14" s="167"/>
      <c r="E14" s="167"/>
      <c r="F14" s="167"/>
      <c r="G14" s="167"/>
      <c r="H14" s="167"/>
      <c r="I14" s="167"/>
      <c r="J14" s="167"/>
      <c r="K14" s="167"/>
      <c r="L14" s="167"/>
      <c r="M14" s="167"/>
      <c r="N14" s="167"/>
    </row>
    <row r="15" spans="1:22" ht="27.75" customHeight="1" x14ac:dyDescent="0.2">
      <c r="A15" s="174" t="s">
        <v>109</v>
      </c>
      <c r="B15" s="174"/>
      <c r="C15" s="174"/>
      <c r="D15" s="174"/>
      <c r="E15" s="174"/>
      <c r="F15" s="174"/>
      <c r="G15" s="174"/>
      <c r="H15" s="174"/>
      <c r="I15" s="174"/>
      <c r="J15" s="174"/>
      <c r="K15" s="174"/>
      <c r="L15" s="174"/>
      <c r="M15" s="174"/>
      <c r="N15" s="174"/>
    </row>
    <row r="16" spans="1:22" ht="20.85" customHeight="1" x14ac:dyDescent="0.2">
      <c r="A16" s="18"/>
      <c r="B16" s="19"/>
      <c r="C16" s="19"/>
      <c r="D16" s="140"/>
      <c r="E16" s="140"/>
      <c r="F16" s="141"/>
      <c r="G16" s="19"/>
      <c r="H16" s="19"/>
      <c r="I16" s="19"/>
      <c r="J16" s="140"/>
      <c r="K16" s="140"/>
      <c r="L16" s="19"/>
      <c r="M16" s="19"/>
      <c r="N16" s="20"/>
    </row>
    <row r="17" spans="1:16" ht="16.5" x14ac:dyDescent="0.2">
      <c r="A17" s="176" t="s">
        <v>78</v>
      </c>
      <c r="B17" s="176"/>
      <c r="C17" s="176"/>
      <c r="D17" s="176"/>
      <c r="E17" s="176"/>
      <c r="F17" s="176"/>
      <c r="G17" s="176"/>
      <c r="H17" s="176"/>
      <c r="I17" s="176"/>
      <c r="J17" s="176"/>
      <c r="K17" s="176"/>
      <c r="L17" s="176"/>
      <c r="M17" s="176"/>
      <c r="N17" s="176"/>
    </row>
    <row r="18" spans="1:16" ht="15.75" x14ac:dyDescent="0.2">
      <c r="A18" s="21"/>
      <c r="C18" s="34"/>
      <c r="D18" s="34"/>
      <c r="E18" s="34"/>
      <c r="F18" s="34"/>
      <c r="G18" s="34"/>
      <c r="H18" s="34"/>
      <c r="I18" s="34"/>
      <c r="J18" s="34"/>
    </row>
    <row r="19" spans="1:16" ht="15" x14ac:dyDescent="0.2">
      <c r="A19" s="20"/>
      <c r="B19" s="20"/>
      <c r="C19" s="172"/>
      <c r="D19" s="172"/>
      <c r="E19" s="177" t="s">
        <v>98</v>
      </c>
      <c r="F19" s="178"/>
      <c r="G19" s="178"/>
      <c r="H19" s="178"/>
      <c r="I19" s="178"/>
      <c r="J19" s="179"/>
      <c r="K19" s="20"/>
      <c r="L19" s="20"/>
      <c r="M19" s="20"/>
      <c r="N19" s="20"/>
    </row>
    <row r="20" spans="1:16" ht="13.5" x14ac:dyDescent="0.2">
      <c r="A20" s="20"/>
      <c r="B20" s="20"/>
      <c r="C20" s="172"/>
      <c r="D20" s="172"/>
      <c r="E20" s="150" t="s">
        <v>6</v>
      </c>
      <c r="F20" s="150"/>
      <c r="G20" s="150" t="s">
        <v>7</v>
      </c>
      <c r="H20" s="150"/>
      <c r="I20" s="150" t="s">
        <v>8</v>
      </c>
      <c r="J20" s="150"/>
      <c r="K20" s="20"/>
      <c r="L20" s="20"/>
      <c r="M20" s="20"/>
      <c r="N20" s="20"/>
    </row>
    <row r="21" spans="1:16" ht="67.5" x14ac:dyDescent="0.2">
      <c r="A21" s="20"/>
      <c r="B21" s="20"/>
      <c r="C21" s="172"/>
      <c r="D21" s="172"/>
      <c r="E21" s="43" t="s">
        <v>3</v>
      </c>
      <c r="F21" s="43" t="s">
        <v>9</v>
      </c>
      <c r="G21" s="43" t="s">
        <v>3</v>
      </c>
      <c r="H21" s="43" t="s">
        <v>9</v>
      </c>
      <c r="I21" s="43" t="s">
        <v>3</v>
      </c>
      <c r="J21" s="43" t="s">
        <v>9</v>
      </c>
      <c r="K21" s="20"/>
      <c r="L21" s="80"/>
      <c r="M21" s="29"/>
      <c r="N21" s="29"/>
    </row>
    <row r="22" spans="1:16" ht="13.5" x14ac:dyDescent="0.2">
      <c r="A22" s="20"/>
      <c r="B22" s="20"/>
      <c r="C22" s="161" t="s">
        <v>73</v>
      </c>
      <c r="D22" s="161"/>
      <c r="E22" s="22"/>
      <c r="F22" s="22"/>
      <c r="G22" s="22"/>
      <c r="H22" s="22"/>
      <c r="I22" s="22"/>
      <c r="J22" s="22"/>
      <c r="K22" s="20"/>
      <c r="L22" s="20"/>
      <c r="M22" s="20"/>
      <c r="N22" s="20"/>
    </row>
    <row r="23" spans="1:16" ht="13.5" x14ac:dyDescent="0.2">
      <c r="A23" s="20"/>
      <c r="B23" s="20"/>
      <c r="C23" s="162"/>
      <c r="D23" s="7" t="s">
        <v>74</v>
      </c>
      <c r="E23" s="27">
        <v>64</v>
      </c>
      <c r="F23" s="28">
        <v>3624644</v>
      </c>
      <c r="G23" s="28">
        <v>283</v>
      </c>
      <c r="H23" s="28">
        <v>4939538</v>
      </c>
      <c r="I23" s="28">
        <v>413</v>
      </c>
      <c r="J23" s="28">
        <v>7784368</v>
      </c>
      <c r="K23" s="80"/>
      <c r="L23" s="80"/>
      <c r="M23" s="20"/>
      <c r="N23" s="20"/>
    </row>
    <row r="24" spans="1:16" ht="13.5" x14ac:dyDescent="0.2">
      <c r="A24" s="20"/>
      <c r="B24" s="20"/>
      <c r="C24" s="162"/>
      <c r="D24" s="7" t="s">
        <v>75</v>
      </c>
      <c r="E24" s="27">
        <v>77</v>
      </c>
      <c r="F24" s="28">
        <v>4519679</v>
      </c>
      <c r="G24" s="28">
        <v>301</v>
      </c>
      <c r="H24" s="28">
        <v>5803119</v>
      </c>
      <c r="I24" s="28">
        <v>397</v>
      </c>
      <c r="J24" s="28">
        <v>6974110</v>
      </c>
      <c r="K24" s="80"/>
      <c r="L24" s="80"/>
      <c r="M24" s="20"/>
      <c r="N24" s="20"/>
    </row>
    <row r="25" spans="1:16" ht="13.5" x14ac:dyDescent="0.2">
      <c r="A25" s="20"/>
      <c r="B25" s="20"/>
      <c r="C25" s="162"/>
      <c r="D25" s="7" t="s">
        <v>76</v>
      </c>
      <c r="E25" s="27">
        <v>154</v>
      </c>
      <c r="F25" s="28">
        <v>8698062</v>
      </c>
      <c r="G25" s="28">
        <v>352</v>
      </c>
      <c r="H25" s="28">
        <v>6517278</v>
      </c>
      <c r="I25" s="28">
        <v>491</v>
      </c>
      <c r="J25" s="28">
        <v>9502189</v>
      </c>
      <c r="K25" s="80"/>
      <c r="L25" s="80"/>
      <c r="M25" s="20"/>
      <c r="N25" s="20"/>
    </row>
    <row r="26" spans="1:16" ht="14.25" x14ac:dyDescent="0.2">
      <c r="A26" s="20"/>
      <c r="B26" s="20"/>
      <c r="C26" s="163" t="s">
        <v>4</v>
      </c>
      <c r="D26" s="163"/>
      <c r="E26" s="50">
        <f t="shared" ref="E26:J26" si="1">SUM(E23:E25)</f>
        <v>295</v>
      </c>
      <c r="F26" s="51">
        <f t="shared" si="1"/>
        <v>16842385</v>
      </c>
      <c r="G26" s="51">
        <f t="shared" si="1"/>
        <v>936</v>
      </c>
      <c r="H26" s="51">
        <f t="shared" si="1"/>
        <v>17259935</v>
      </c>
      <c r="I26" s="51">
        <f t="shared" si="1"/>
        <v>1301</v>
      </c>
      <c r="J26" s="51">
        <f t="shared" si="1"/>
        <v>24260667</v>
      </c>
      <c r="K26" s="29"/>
      <c r="L26" s="29"/>
      <c r="M26" s="20"/>
      <c r="N26" s="20"/>
      <c r="O26" s="11"/>
      <c r="P26" s="11"/>
    </row>
    <row r="27" spans="1:16" x14ac:dyDescent="0.2">
      <c r="A27" s="20"/>
      <c r="B27" s="20"/>
      <c r="C27" s="20"/>
      <c r="D27" s="20"/>
      <c r="E27" s="20"/>
      <c r="F27" s="20"/>
      <c r="G27" s="20"/>
      <c r="H27" s="20"/>
      <c r="I27" s="20"/>
      <c r="J27" s="20"/>
      <c r="K27" s="29"/>
      <c r="L27" s="29"/>
      <c r="M27" s="20"/>
      <c r="N27" s="20"/>
    </row>
    <row r="28" spans="1:16" ht="12.95" customHeight="1" x14ac:dyDescent="0.2">
      <c r="A28" s="175" t="s">
        <v>110</v>
      </c>
      <c r="B28" s="175"/>
      <c r="C28" s="175"/>
      <c r="D28" s="175"/>
      <c r="E28" s="175"/>
      <c r="F28" s="175"/>
      <c r="G28" s="175"/>
      <c r="H28" s="175"/>
      <c r="I28" s="175"/>
      <c r="J28" s="175"/>
      <c r="K28" s="175"/>
      <c r="L28" s="175"/>
      <c r="M28" s="175"/>
      <c r="N28" s="175"/>
    </row>
    <row r="29" spans="1:16" s="15" customFormat="1" ht="46.5" customHeight="1" x14ac:dyDescent="0.2">
      <c r="A29" s="173" t="s">
        <v>111</v>
      </c>
      <c r="B29" s="173"/>
      <c r="C29" s="173"/>
      <c r="D29" s="173"/>
      <c r="E29" s="173"/>
      <c r="F29" s="173"/>
      <c r="G29" s="173"/>
      <c r="H29" s="173"/>
      <c r="I29" s="173"/>
      <c r="J29" s="173"/>
      <c r="K29" s="173"/>
      <c r="L29" s="173"/>
      <c r="M29" s="173"/>
      <c r="N29" s="173"/>
    </row>
    <row r="30" spans="1:16" x14ac:dyDescent="0.2">
      <c r="E30" s="11"/>
      <c r="F30" s="11"/>
      <c r="G30" s="11"/>
    </row>
    <row r="31" spans="1:16" x14ac:dyDescent="0.2">
      <c r="F31" s="11"/>
      <c r="G31" s="11"/>
    </row>
  </sheetData>
  <mergeCells count="27">
    <mergeCell ref="A29:N29"/>
    <mergeCell ref="A15:N15"/>
    <mergeCell ref="C22:D22"/>
    <mergeCell ref="C23:C25"/>
    <mergeCell ref="C26:D26"/>
    <mergeCell ref="A28:N28"/>
    <mergeCell ref="A17:N17"/>
    <mergeCell ref="C19:D21"/>
    <mergeCell ref="E19:J19"/>
    <mergeCell ref="E20:F20"/>
    <mergeCell ref="G20:H20"/>
    <mergeCell ref="I20:J20"/>
    <mergeCell ref="A2:N2"/>
    <mergeCell ref="A4:B6"/>
    <mergeCell ref="C4:H4"/>
    <mergeCell ref="I4:N4"/>
    <mergeCell ref="C5:D5"/>
    <mergeCell ref="E5:F5"/>
    <mergeCell ref="G5:H5"/>
    <mergeCell ref="A14:N14"/>
    <mergeCell ref="A13:N13"/>
    <mergeCell ref="I5:J5"/>
    <mergeCell ref="K5:L5"/>
    <mergeCell ref="M5:N5"/>
    <mergeCell ref="A7:B7"/>
    <mergeCell ref="A8:A10"/>
    <mergeCell ref="A11:B11"/>
  </mergeCells>
  <phoneticPr fontId="24" type="noConversion"/>
  <pageMargins left="0.70866141732283472" right="0.70866141732283472" top="0.19685039370078741" bottom="0.74803149606299213" header="0.31496062992125984" footer="0.31496062992125984"/>
  <pageSetup paperSize="9" scale="7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tabSelected="1" topLeftCell="D4" zoomScaleNormal="100" workbookViewId="0">
      <selection activeCell="F18" sqref="F18:F19"/>
    </sheetView>
  </sheetViews>
  <sheetFormatPr defaultColWidth="11.5703125" defaultRowHeight="12.75" x14ac:dyDescent="0.2"/>
  <sheetData>
    <row r="1" spans="1:13" ht="123.75" customHeight="1" x14ac:dyDescent="0.2"/>
    <row r="2" spans="1:13" ht="37.5" customHeight="1" x14ac:dyDescent="0.2">
      <c r="A2" s="180" t="s">
        <v>79</v>
      </c>
      <c r="B2" s="180"/>
      <c r="C2" s="180"/>
      <c r="D2" s="180"/>
      <c r="E2" s="180"/>
      <c r="F2" s="180"/>
      <c r="G2" s="180"/>
      <c r="H2" s="180"/>
      <c r="I2" s="180"/>
      <c r="J2" s="180"/>
      <c r="K2" s="180"/>
      <c r="L2" s="180"/>
      <c r="M2" s="180"/>
    </row>
    <row r="3" spans="1:13" ht="15.75" x14ac:dyDescent="0.2">
      <c r="A3" s="1"/>
    </row>
    <row r="4" spans="1:13" ht="47.25" customHeight="1" x14ac:dyDescent="0.2">
      <c r="A4" s="149"/>
      <c r="B4" s="149"/>
      <c r="C4" s="150" t="s">
        <v>0</v>
      </c>
      <c r="D4" s="150"/>
      <c r="E4" s="150"/>
      <c r="F4" s="150"/>
      <c r="G4" s="150" t="s">
        <v>1</v>
      </c>
      <c r="H4" s="150"/>
      <c r="I4" s="150"/>
      <c r="J4" s="150"/>
      <c r="K4" s="151" t="s">
        <v>98</v>
      </c>
      <c r="L4" s="151"/>
      <c r="M4" s="151"/>
    </row>
    <row r="5" spans="1:13" ht="202.5" x14ac:dyDescent="0.2">
      <c r="A5" s="149"/>
      <c r="B5" s="149"/>
      <c r="C5" s="43" t="s">
        <v>2</v>
      </c>
      <c r="D5" s="43" t="s">
        <v>101</v>
      </c>
      <c r="E5" s="43" t="s">
        <v>3</v>
      </c>
      <c r="F5" s="43" t="s">
        <v>9</v>
      </c>
      <c r="G5" s="43" t="s">
        <v>2</v>
      </c>
      <c r="H5" s="43" t="s">
        <v>101</v>
      </c>
      <c r="I5" s="43" t="s">
        <v>3</v>
      </c>
      <c r="J5" s="43" t="s">
        <v>9</v>
      </c>
      <c r="K5" s="43" t="s">
        <v>2</v>
      </c>
      <c r="L5" s="43" t="s">
        <v>3</v>
      </c>
      <c r="M5" s="43" t="s">
        <v>9</v>
      </c>
    </row>
    <row r="6" spans="1:13" ht="13.5" x14ac:dyDescent="0.2">
      <c r="A6" s="161" t="s">
        <v>80</v>
      </c>
      <c r="B6" s="161"/>
      <c r="C6" s="121">
        <v>236</v>
      </c>
      <c r="D6" s="120">
        <v>184</v>
      </c>
      <c r="E6" s="121">
        <v>287</v>
      </c>
      <c r="F6" s="121">
        <v>217724120</v>
      </c>
      <c r="G6" s="121">
        <v>501</v>
      </c>
      <c r="H6" s="120">
        <v>251</v>
      </c>
      <c r="I6" s="121">
        <v>440</v>
      </c>
      <c r="J6" s="121">
        <v>85442342</v>
      </c>
      <c r="K6" s="9">
        <v>2826</v>
      </c>
      <c r="L6" s="9">
        <v>2431</v>
      </c>
      <c r="M6" s="9">
        <v>48218713</v>
      </c>
    </row>
    <row r="7" spans="1:13" ht="13.5" x14ac:dyDescent="0.2">
      <c r="A7" s="161" t="s">
        <v>81</v>
      </c>
      <c r="B7" s="161"/>
      <c r="C7" s="119">
        <v>305</v>
      </c>
      <c r="D7" s="120">
        <v>237</v>
      </c>
      <c r="E7" s="120">
        <v>2354</v>
      </c>
      <c r="F7" s="120">
        <v>301546796</v>
      </c>
      <c r="G7" s="120">
        <v>625</v>
      </c>
      <c r="H7" s="120">
        <v>259</v>
      </c>
      <c r="I7" s="120">
        <v>373</v>
      </c>
      <c r="J7" s="120">
        <v>83735808</v>
      </c>
      <c r="K7" s="8">
        <v>2611</v>
      </c>
      <c r="L7" s="8">
        <v>2532</v>
      </c>
      <c r="M7" s="8">
        <v>58362987</v>
      </c>
    </row>
    <row r="8" spans="1:13" ht="29.85" customHeight="1" x14ac:dyDescent="0.2">
      <c r="A8" s="184" t="s">
        <v>82</v>
      </c>
      <c r="B8" s="184"/>
      <c r="C8" s="46">
        <f t="shared" ref="C8:M8" si="0">(C7-C6)/ABS(C6)</f>
        <v>0.2923728813559322</v>
      </c>
      <c r="D8" s="46">
        <f t="shared" si="0"/>
        <v>0.28804347826086957</v>
      </c>
      <c r="E8" s="46">
        <f t="shared" si="0"/>
        <v>7.2020905923344944</v>
      </c>
      <c r="F8" s="46">
        <f t="shared" si="0"/>
        <v>0.38499490088649801</v>
      </c>
      <c r="G8" s="46">
        <f t="shared" si="0"/>
        <v>0.24750499001996007</v>
      </c>
      <c r="H8" s="46">
        <f t="shared" si="0"/>
        <v>3.1872509960159362E-2</v>
      </c>
      <c r="I8" s="46">
        <f t="shared" si="0"/>
        <v>-0.15227272727272728</v>
      </c>
      <c r="J8" s="46">
        <f t="shared" si="0"/>
        <v>-1.9972930985435768E-2</v>
      </c>
      <c r="K8" s="46">
        <f t="shared" si="0"/>
        <v>-7.6079263977353151E-2</v>
      </c>
      <c r="L8" s="46">
        <f t="shared" si="0"/>
        <v>4.1546688605512132E-2</v>
      </c>
      <c r="M8" s="46">
        <f t="shared" si="0"/>
        <v>0.21038043881428359</v>
      </c>
    </row>
    <row r="9" spans="1:13" x14ac:dyDescent="0.2">
      <c r="A9" s="49"/>
      <c r="B9" s="32"/>
      <c r="C9" s="33"/>
      <c r="D9" s="33"/>
      <c r="E9" s="33"/>
      <c r="F9" s="33"/>
      <c r="G9" s="33"/>
      <c r="H9" s="33"/>
      <c r="I9" s="33"/>
      <c r="J9" s="33"/>
      <c r="K9" s="33"/>
      <c r="L9" s="33"/>
      <c r="M9" s="33"/>
    </row>
    <row r="10" spans="1:13" x14ac:dyDescent="0.2">
      <c r="A10" s="42"/>
      <c r="B10" s="12"/>
      <c r="C10" s="13"/>
      <c r="D10" s="13"/>
      <c r="E10" s="13"/>
      <c r="F10" s="13"/>
      <c r="G10" s="13"/>
      <c r="H10" s="13"/>
      <c r="I10" s="13"/>
      <c r="J10" s="13"/>
      <c r="K10" s="13"/>
      <c r="L10" s="13"/>
      <c r="M10" s="13"/>
    </row>
    <row r="11" spans="1:13" ht="34.5" customHeight="1" x14ac:dyDescent="0.2">
      <c r="A11" s="182" t="s">
        <v>112</v>
      </c>
      <c r="B11" s="182"/>
      <c r="C11" s="182"/>
      <c r="D11" s="182"/>
      <c r="E11" s="182"/>
      <c r="F11" s="182"/>
      <c r="G11" s="182"/>
      <c r="H11" s="182"/>
      <c r="I11" s="182"/>
      <c r="J11" s="182"/>
      <c r="K11" s="182"/>
      <c r="L11" s="182"/>
      <c r="M11" s="182"/>
    </row>
    <row r="12" spans="1:13" ht="46.5" customHeight="1" x14ac:dyDescent="0.2">
      <c r="A12" s="185" t="s">
        <v>113</v>
      </c>
      <c r="B12" s="185"/>
      <c r="C12" s="185"/>
      <c r="D12" s="185"/>
      <c r="E12" s="185"/>
      <c r="F12" s="185"/>
      <c r="G12" s="185"/>
      <c r="H12" s="185"/>
      <c r="I12" s="185"/>
      <c r="J12" s="185"/>
      <c r="K12" s="185"/>
      <c r="L12" s="185"/>
      <c r="M12" s="185"/>
    </row>
    <row r="13" spans="1:13" ht="5.25" customHeight="1" x14ac:dyDescent="0.25">
      <c r="A13" s="40"/>
      <c r="B13" s="30"/>
      <c r="C13" s="31"/>
      <c r="D13" s="31"/>
      <c r="E13" s="31"/>
      <c r="F13" s="31"/>
      <c r="G13" s="31"/>
      <c r="H13" s="31"/>
      <c r="I13" s="31"/>
      <c r="J13" s="31"/>
      <c r="K13" s="31"/>
      <c r="L13" s="31"/>
      <c r="M13" s="31"/>
    </row>
    <row r="14" spans="1:13" ht="27.75" customHeight="1" x14ac:dyDescent="0.2">
      <c r="A14" s="181" t="s">
        <v>104</v>
      </c>
      <c r="B14" s="181"/>
      <c r="C14" s="181"/>
      <c r="D14" s="181"/>
      <c r="E14" s="181"/>
      <c r="F14" s="181"/>
      <c r="G14" s="181"/>
      <c r="H14" s="181"/>
      <c r="I14" s="181"/>
      <c r="J14" s="181"/>
      <c r="K14" s="181"/>
      <c r="L14" s="181"/>
      <c r="M14" s="181"/>
    </row>
    <row r="15" spans="1:13" ht="29.25" customHeight="1" x14ac:dyDescent="0.2">
      <c r="A15" s="182" t="s">
        <v>105</v>
      </c>
      <c r="B15" s="182"/>
      <c r="C15" s="182"/>
      <c r="D15" s="182"/>
      <c r="E15" s="182"/>
      <c r="F15" s="182"/>
      <c r="G15" s="182"/>
      <c r="H15" s="182"/>
      <c r="I15" s="182"/>
      <c r="J15" s="182"/>
      <c r="K15" s="182"/>
      <c r="L15" s="182"/>
      <c r="M15" s="182"/>
    </row>
    <row r="16" spans="1:13" ht="43.5" customHeight="1" x14ac:dyDescent="0.2">
      <c r="A16" s="183" t="s">
        <v>106</v>
      </c>
      <c r="B16" s="183"/>
      <c r="C16" s="183"/>
      <c r="D16" s="183"/>
      <c r="E16" s="183"/>
      <c r="F16" s="183"/>
      <c r="G16" s="183"/>
      <c r="H16" s="183"/>
      <c r="I16" s="183"/>
      <c r="J16" s="183"/>
      <c r="K16" s="183"/>
      <c r="L16" s="183"/>
      <c r="M16" s="183"/>
    </row>
    <row r="17" spans="1:13" s="35" customFormat="1" ht="15" x14ac:dyDescent="0.25">
      <c r="A17" s="47"/>
      <c r="B17" s="48"/>
      <c r="C17" s="48"/>
      <c r="D17" s="48"/>
      <c r="E17" s="48"/>
      <c r="F17" s="48"/>
      <c r="G17" s="48"/>
      <c r="H17" s="48"/>
      <c r="I17" s="48"/>
      <c r="J17" s="48"/>
      <c r="K17" s="48"/>
      <c r="L17" s="48"/>
      <c r="M17" s="48"/>
    </row>
    <row r="18" spans="1:13" x14ac:dyDescent="0.2">
      <c r="F18" s="11"/>
    </row>
    <row r="19" spans="1:13" x14ac:dyDescent="0.2">
      <c r="F19" s="11"/>
    </row>
  </sheetData>
  <mergeCells count="13">
    <mergeCell ref="A14:M14"/>
    <mergeCell ref="A15:M15"/>
    <mergeCell ref="A16:M16"/>
    <mergeCell ref="A6:B6"/>
    <mergeCell ref="A7:B7"/>
    <mergeCell ref="A8:B8"/>
    <mergeCell ref="A11:M11"/>
    <mergeCell ref="A12:M12"/>
    <mergeCell ref="A2:M2"/>
    <mergeCell ref="A4:B5"/>
    <mergeCell ref="C4:F4"/>
    <mergeCell ref="G4:J4"/>
    <mergeCell ref="K4:M4"/>
  </mergeCells>
  <phoneticPr fontId="24" type="noConversion"/>
  <pageMargins left="0.70866141732283472" right="0.70866141732283472" top="0.19685039370078741" bottom="0.74803149606299213" header="0.31496062992125984" footer="0.31496062992125984"/>
  <pageSetup paperSize="9" scale="7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7"/>
  <sheetViews>
    <sheetView topLeftCell="A4" zoomScaleNormal="100" workbookViewId="0">
      <selection activeCell="N18" sqref="N18"/>
    </sheetView>
  </sheetViews>
  <sheetFormatPr defaultColWidth="11.5703125" defaultRowHeight="12.75" x14ac:dyDescent="0.2"/>
  <cols>
    <col min="13" max="13" width="12.7109375" bestFit="1" customWidth="1"/>
  </cols>
  <sheetData>
    <row r="1" spans="1:21" ht="123" customHeight="1" x14ac:dyDescent="0.2"/>
    <row r="2" spans="1:21" ht="45" customHeight="1" x14ac:dyDescent="0.2">
      <c r="A2" s="190" t="s">
        <v>83</v>
      </c>
      <c r="B2" s="190"/>
      <c r="C2" s="190"/>
      <c r="D2" s="190"/>
      <c r="E2" s="190"/>
      <c r="F2" s="190"/>
      <c r="G2" s="190"/>
      <c r="H2" s="190"/>
      <c r="I2" s="190"/>
      <c r="J2" s="190"/>
      <c r="K2" s="190"/>
      <c r="L2" s="190"/>
      <c r="M2" s="190"/>
      <c r="N2" s="190"/>
    </row>
    <row r="3" spans="1:21" ht="13.5" x14ac:dyDescent="0.2">
      <c r="A3" s="172"/>
      <c r="B3" s="172"/>
      <c r="C3" s="150" t="s">
        <v>0</v>
      </c>
      <c r="D3" s="150"/>
      <c r="E3" s="150"/>
      <c r="F3" s="150"/>
      <c r="G3" s="150"/>
      <c r="H3" s="150"/>
      <c r="I3" s="150" t="s">
        <v>1</v>
      </c>
      <c r="J3" s="150"/>
      <c r="K3" s="150"/>
      <c r="L3" s="150"/>
      <c r="M3" s="150"/>
      <c r="N3" s="150"/>
      <c r="P3" s="3"/>
      <c r="Q3" s="3"/>
      <c r="R3" s="3"/>
      <c r="S3" s="3"/>
      <c r="T3" s="3"/>
      <c r="U3" s="3"/>
    </row>
    <row r="4" spans="1:21" ht="13.5" x14ac:dyDescent="0.2">
      <c r="A4" s="172"/>
      <c r="B4" s="172"/>
      <c r="C4" s="150" t="s">
        <v>6</v>
      </c>
      <c r="D4" s="150"/>
      <c r="E4" s="150" t="s">
        <v>7</v>
      </c>
      <c r="F4" s="150"/>
      <c r="G4" s="150" t="s">
        <v>8</v>
      </c>
      <c r="H4" s="150"/>
      <c r="I4" s="150" t="s">
        <v>6</v>
      </c>
      <c r="J4" s="150"/>
      <c r="K4" s="150" t="s">
        <v>7</v>
      </c>
      <c r="L4" s="150"/>
      <c r="M4" s="150" t="s">
        <v>8</v>
      </c>
      <c r="N4" s="150"/>
      <c r="O4" s="4"/>
      <c r="P4" s="4"/>
      <c r="Q4" s="5"/>
      <c r="R4" s="4"/>
      <c r="S4" s="5"/>
      <c r="T4" s="4"/>
      <c r="U4" s="5"/>
    </row>
    <row r="5" spans="1:21" ht="67.5" x14ac:dyDescent="0.2">
      <c r="A5" s="172"/>
      <c r="B5" s="172"/>
      <c r="C5" s="43" t="s">
        <v>3</v>
      </c>
      <c r="D5" s="43" t="s">
        <v>9</v>
      </c>
      <c r="E5" s="43" t="s">
        <v>3</v>
      </c>
      <c r="F5" s="43" t="s">
        <v>9</v>
      </c>
      <c r="G5" s="43" t="s">
        <v>3</v>
      </c>
      <c r="H5" s="43" t="s">
        <v>9</v>
      </c>
      <c r="I5" s="43" t="s">
        <v>3</v>
      </c>
      <c r="J5" s="43" t="s">
        <v>9</v>
      </c>
      <c r="K5" s="43" t="s">
        <v>3</v>
      </c>
      <c r="L5" s="43" t="s">
        <v>9</v>
      </c>
      <c r="M5" s="43" t="s">
        <v>3</v>
      </c>
      <c r="N5" s="43" t="s">
        <v>9</v>
      </c>
      <c r="O5" s="4"/>
      <c r="P5" s="4"/>
      <c r="Q5" s="5"/>
      <c r="R5" s="4"/>
      <c r="S5" s="5"/>
      <c r="T5" s="4"/>
      <c r="U5" s="5"/>
    </row>
    <row r="6" spans="1:21" ht="13.5" x14ac:dyDescent="0.2">
      <c r="A6" s="161" t="s">
        <v>80</v>
      </c>
      <c r="B6" s="161"/>
      <c r="C6" s="121">
        <v>5</v>
      </c>
      <c r="D6" s="121">
        <v>43838637</v>
      </c>
      <c r="E6" s="121">
        <v>134</v>
      </c>
      <c r="F6" s="121">
        <v>107454741</v>
      </c>
      <c r="G6" s="121">
        <v>148</v>
      </c>
      <c r="H6" s="121">
        <v>66430742</v>
      </c>
      <c r="I6" s="121">
        <v>95</v>
      </c>
      <c r="J6" s="121">
        <v>63412372</v>
      </c>
      <c r="K6" s="121">
        <v>188</v>
      </c>
      <c r="L6" s="121">
        <v>12718543</v>
      </c>
      <c r="M6" s="121">
        <v>157</v>
      </c>
      <c r="N6" s="121">
        <v>9311427</v>
      </c>
      <c r="O6" s="5"/>
      <c r="P6" s="5"/>
      <c r="Q6" s="5"/>
      <c r="R6" s="5"/>
      <c r="S6" s="5"/>
      <c r="T6" s="4"/>
      <c r="U6" s="5"/>
    </row>
    <row r="7" spans="1:21" ht="13.5" x14ac:dyDescent="0.2">
      <c r="A7" s="161" t="s">
        <v>81</v>
      </c>
      <c r="B7" s="161"/>
      <c r="C7" s="120">
        <v>7</v>
      </c>
      <c r="D7" s="120">
        <v>36812698</v>
      </c>
      <c r="E7" s="120">
        <v>124</v>
      </c>
      <c r="F7" s="120">
        <v>94804803</v>
      </c>
      <c r="G7" s="120">
        <v>123</v>
      </c>
      <c r="H7" s="120">
        <v>169929295</v>
      </c>
      <c r="I7" s="120">
        <v>104</v>
      </c>
      <c r="J7" s="120">
        <v>67503373</v>
      </c>
      <c r="K7" s="120">
        <v>119</v>
      </c>
      <c r="L7" s="120">
        <v>7305615</v>
      </c>
      <c r="M7" s="120">
        <v>150</v>
      </c>
      <c r="N7" s="120">
        <v>8926820</v>
      </c>
      <c r="O7" s="5"/>
      <c r="P7" s="5"/>
      <c r="Q7" s="5"/>
      <c r="R7" s="5"/>
      <c r="S7" s="5"/>
      <c r="T7" s="4"/>
      <c r="U7" s="5"/>
    </row>
    <row r="8" spans="1:21" ht="26.85" customHeight="1" x14ac:dyDescent="0.2">
      <c r="A8" s="186" t="s">
        <v>82</v>
      </c>
      <c r="B8" s="186"/>
      <c r="C8" s="52">
        <f t="shared" ref="C8:N8" si="0">(C7-C6)/ABS(C6)</f>
        <v>0.4</v>
      </c>
      <c r="D8" s="52">
        <f t="shared" si="0"/>
        <v>-0.16026818990745537</v>
      </c>
      <c r="E8" s="52">
        <f t="shared" si="0"/>
        <v>-7.4626865671641784E-2</v>
      </c>
      <c r="F8" s="52">
        <f t="shared" si="0"/>
        <v>-0.11772340505664612</v>
      </c>
      <c r="G8" s="52">
        <f t="shared" si="0"/>
        <v>-0.16891891891891891</v>
      </c>
      <c r="H8" s="52">
        <f t="shared" si="0"/>
        <v>1.5579918255316192</v>
      </c>
      <c r="I8" s="52">
        <f t="shared" si="0"/>
        <v>9.4736842105263161E-2</v>
      </c>
      <c r="J8" s="52">
        <f t="shared" si="0"/>
        <v>6.4514240217981439E-2</v>
      </c>
      <c r="K8" s="52">
        <f t="shared" si="0"/>
        <v>-0.36702127659574468</v>
      </c>
      <c r="L8" s="52">
        <f t="shared" si="0"/>
        <v>-0.42559340326954115</v>
      </c>
      <c r="M8" s="52">
        <f t="shared" si="0"/>
        <v>-4.4585987261146494E-2</v>
      </c>
      <c r="N8" s="52">
        <f t="shared" si="0"/>
        <v>-4.1304839741534781E-2</v>
      </c>
      <c r="O8" s="4"/>
      <c r="P8" s="4"/>
      <c r="Q8" s="5"/>
      <c r="R8" s="4"/>
      <c r="S8" s="5"/>
      <c r="T8" s="4"/>
      <c r="U8" s="5"/>
    </row>
    <row r="9" spans="1:21" x14ac:dyDescent="0.2">
      <c r="A9" s="17"/>
      <c r="B9" s="17"/>
      <c r="C9" s="17"/>
      <c r="D9" s="17"/>
      <c r="E9" s="17"/>
      <c r="F9" s="17"/>
      <c r="G9" s="17"/>
      <c r="H9" s="17"/>
      <c r="I9" s="17"/>
      <c r="J9" s="17"/>
      <c r="K9" s="17"/>
      <c r="L9" s="17"/>
      <c r="M9" s="17"/>
      <c r="N9" s="17"/>
      <c r="O9" s="4"/>
      <c r="P9" s="4"/>
      <c r="Q9" s="5"/>
      <c r="R9" s="4"/>
      <c r="S9" s="5"/>
      <c r="T9" s="4"/>
      <c r="U9" s="5"/>
    </row>
    <row r="10" spans="1:21" ht="42.75" customHeight="1" x14ac:dyDescent="0.2">
      <c r="A10" s="187" t="s">
        <v>114</v>
      </c>
      <c r="B10" s="188"/>
      <c r="C10" s="188"/>
      <c r="D10" s="188"/>
      <c r="E10" s="188"/>
      <c r="F10" s="188"/>
      <c r="G10" s="188"/>
      <c r="H10" s="188"/>
      <c r="I10" s="188"/>
      <c r="J10" s="188"/>
      <c r="K10" s="188"/>
      <c r="L10" s="188"/>
      <c r="M10" s="188"/>
      <c r="N10" s="189"/>
      <c r="O10" s="4"/>
      <c r="P10" s="4"/>
      <c r="Q10" s="5" t="s">
        <v>10</v>
      </c>
      <c r="R10" s="4"/>
      <c r="S10" s="5"/>
      <c r="T10" s="4"/>
      <c r="U10" s="5"/>
    </row>
    <row r="11" spans="1:21" ht="31.5" customHeight="1" x14ac:dyDescent="0.2">
      <c r="A11" s="167" t="s">
        <v>104</v>
      </c>
      <c r="B11" s="167"/>
      <c r="C11" s="167"/>
      <c r="D11" s="167"/>
      <c r="E11" s="167"/>
      <c r="F11" s="167"/>
      <c r="G11" s="167"/>
      <c r="H11" s="167"/>
      <c r="I11" s="167"/>
      <c r="J11" s="167"/>
      <c r="K11" s="167"/>
      <c r="L11" s="167"/>
      <c r="M11" s="167"/>
      <c r="N11" s="167"/>
    </row>
    <row r="12" spans="1:21" ht="30" customHeight="1" x14ac:dyDescent="0.2">
      <c r="A12" s="174" t="s">
        <v>109</v>
      </c>
      <c r="B12" s="174"/>
      <c r="C12" s="174"/>
      <c r="D12" s="174"/>
      <c r="E12" s="174"/>
      <c r="F12" s="174"/>
      <c r="G12" s="174"/>
      <c r="H12" s="174"/>
      <c r="I12" s="174"/>
      <c r="J12" s="174"/>
      <c r="K12" s="174"/>
      <c r="L12" s="174"/>
      <c r="M12" s="174"/>
      <c r="N12" s="174"/>
    </row>
    <row r="13" spans="1:21" ht="19.5" customHeight="1" x14ac:dyDescent="0.2">
      <c r="A13" s="191"/>
      <c r="B13" s="191"/>
      <c r="C13" s="191"/>
      <c r="D13" s="191"/>
      <c r="E13" s="191"/>
      <c r="F13" s="191"/>
      <c r="G13" s="191"/>
      <c r="H13" s="191"/>
      <c r="I13" s="191"/>
      <c r="J13" s="191"/>
      <c r="K13" s="191"/>
      <c r="L13" s="191"/>
      <c r="M13" s="191"/>
      <c r="N13" s="191"/>
    </row>
    <row r="14" spans="1:21" ht="20.85" customHeight="1" x14ac:dyDescent="0.2">
      <c r="A14" s="23"/>
      <c r="B14" s="19"/>
      <c r="C14" s="19"/>
      <c r="D14" s="19"/>
      <c r="E14" s="19"/>
      <c r="F14" s="19"/>
      <c r="G14" s="19"/>
      <c r="H14" s="19"/>
      <c r="I14" s="19"/>
      <c r="J14" s="19"/>
      <c r="K14" s="19"/>
      <c r="L14" s="19"/>
      <c r="M14" s="19"/>
      <c r="N14" s="20"/>
    </row>
    <row r="15" spans="1:21" ht="51" customHeight="1" x14ac:dyDescent="0.2">
      <c r="A15" s="190" t="s">
        <v>83</v>
      </c>
      <c r="B15" s="190"/>
      <c r="C15" s="190"/>
      <c r="D15" s="190"/>
      <c r="E15" s="190"/>
      <c r="F15" s="190"/>
      <c r="G15" s="190"/>
      <c r="H15" s="190"/>
      <c r="I15" s="190"/>
      <c r="J15" s="190"/>
      <c r="K15" s="190"/>
      <c r="L15" s="190"/>
      <c r="M15" s="190"/>
      <c r="N15" s="190"/>
    </row>
    <row r="16" spans="1:21" ht="19.350000000000001" customHeight="1" x14ac:dyDescent="0.2">
      <c r="A16" s="20"/>
      <c r="B16" s="20"/>
      <c r="C16" s="172"/>
      <c r="D16" s="172"/>
      <c r="E16" s="177" t="s">
        <v>99</v>
      </c>
      <c r="F16" s="178"/>
      <c r="G16" s="178"/>
      <c r="H16" s="178"/>
      <c r="I16" s="178"/>
      <c r="J16" s="179"/>
      <c r="K16" s="20"/>
      <c r="L16" s="20"/>
      <c r="M16" s="20"/>
      <c r="N16" s="20"/>
    </row>
    <row r="17" spans="1:14" ht="13.5" x14ac:dyDescent="0.2">
      <c r="A17" s="20"/>
      <c r="B17" s="20"/>
      <c r="C17" s="172"/>
      <c r="D17" s="172"/>
      <c r="E17" s="150" t="s">
        <v>6</v>
      </c>
      <c r="F17" s="150"/>
      <c r="G17" s="150" t="s">
        <v>7</v>
      </c>
      <c r="H17" s="150"/>
      <c r="I17" s="150" t="s">
        <v>8</v>
      </c>
      <c r="J17" s="150"/>
      <c r="K17" s="20"/>
      <c r="L17" s="20"/>
      <c r="M17" s="20"/>
      <c r="N17" s="20"/>
    </row>
    <row r="18" spans="1:14" ht="67.5" x14ac:dyDescent="0.2">
      <c r="A18" s="20"/>
      <c r="B18" s="20"/>
      <c r="C18" s="172"/>
      <c r="D18" s="172"/>
      <c r="E18" s="43" t="s">
        <v>3</v>
      </c>
      <c r="F18" s="43" t="s">
        <v>9</v>
      </c>
      <c r="G18" s="43" t="s">
        <v>3</v>
      </c>
      <c r="H18" s="43" t="s">
        <v>9</v>
      </c>
      <c r="I18" s="43" t="s">
        <v>3</v>
      </c>
      <c r="J18" s="43" t="s">
        <v>9</v>
      </c>
      <c r="K18" s="20"/>
      <c r="L18" s="20"/>
      <c r="M18" s="20"/>
      <c r="N18" s="20"/>
    </row>
    <row r="19" spans="1:14" ht="13.5" x14ac:dyDescent="0.2">
      <c r="A19" s="20"/>
      <c r="B19" s="20"/>
      <c r="C19" s="161" t="s">
        <v>80</v>
      </c>
      <c r="D19" s="161"/>
      <c r="E19" s="9">
        <v>235</v>
      </c>
      <c r="F19" s="9">
        <v>10500222</v>
      </c>
      <c r="G19" s="9">
        <v>940</v>
      </c>
      <c r="H19" s="9">
        <v>16486172</v>
      </c>
      <c r="I19" s="9">
        <v>1256</v>
      </c>
      <c r="J19" s="9">
        <v>21232319</v>
      </c>
      <c r="K19" s="29"/>
      <c r="L19" s="29"/>
      <c r="M19" s="29"/>
      <c r="N19" s="20"/>
    </row>
    <row r="20" spans="1:14" ht="13.5" x14ac:dyDescent="0.2">
      <c r="A20" s="20"/>
      <c r="B20" s="20"/>
      <c r="C20" s="161" t="s">
        <v>81</v>
      </c>
      <c r="D20" s="161"/>
      <c r="E20" s="8">
        <f>'2)_PIL_iepirkuma_veida'!E26</f>
        <v>295</v>
      </c>
      <c r="F20" s="8">
        <f>'2)_PIL_iepirkuma_veida'!F26</f>
        <v>16842385</v>
      </c>
      <c r="G20" s="8">
        <f>'2)_PIL_iepirkuma_veida'!G26</f>
        <v>936</v>
      </c>
      <c r="H20" s="8">
        <f>'2)_PIL_iepirkuma_veida'!H26</f>
        <v>17259935</v>
      </c>
      <c r="I20" s="8">
        <f>'2)_PIL_iepirkuma_veida'!I26</f>
        <v>1301</v>
      </c>
      <c r="J20" s="8">
        <f>'2)_PIL_iepirkuma_veida'!J26</f>
        <v>24260667</v>
      </c>
      <c r="K20" s="29"/>
      <c r="L20" s="29"/>
      <c r="M20" s="29"/>
      <c r="N20" s="20"/>
    </row>
    <row r="21" spans="1:14" ht="26.85" customHeight="1" x14ac:dyDescent="0.2">
      <c r="A21" s="20"/>
      <c r="B21" s="20"/>
      <c r="C21" s="186" t="s">
        <v>82</v>
      </c>
      <c r="D21" s="186"/>
      <c r="E21" s="52">
        <f t="shared" ref="E21:J21" si="1">(E20-E19)/ABS(E19)</f>
        <v>0.25531914893617019</v>
      </c>
      <c r="F21" s="52">
        <f t="shared" si="1"/>
        <v>0.6040027534655934</v>
      </c>
      <c r="G21" s="52">
        <f t="shared" si="1"/>
        <v>-4.2553191489361703E-3</v>
      </c>
      <c r="H21" s="52">
        <f t="shared" si="1"/>
        <v>4.6934060860216668E-2</v>
      </c>
      <c r="I21" s="52">
        <f t="shared" si="1"/>
        <v>3.5828025477707005E-2</v>
      </c>
      <c r="J21" s="52">
        <f t="shared" si="1"/>
        <v>0.14262916829763156</v>
      </c>
      <c r="K21" s="20"/>
      <c r="L21" s="29"/>
      <c r="M21" s="29"/>
      <c r="N21" s="20"/>
    </row>
    <row r="22" spans="1:14" x14ac:dyDescent="0.2">
      <c r="A22" s="20"/>
      <c r="B22" s="20"/>
      <c r="C22" s="20"/>
      <c r="D22" s="20"/>
      <c r="E22" s="20"/>
      <c r="F22" s="20"/>
      <c r="G22" s="20"/>
      <c r="H22" s="20"/>
      <c r="I22" s="20"/>
      <c r="J22" s="20"/>
      <c r="K22" s="20"/>
      <c r="L22" s="20"/>
      <c r="M22" s="20"/>
      <c r="N22" s="20"/>
    </row>
    <row r="23" spans="1:14" x14ac:dyDescent="0.2">
      <c r="A23" s="20"/>
      <c r="B23" s="20"/>
      <c r="C23" s="20"/>
      <c r="D23" s="20"/>
      <c r="E23" s="20"/>
      <c r="F23" s="20"/>
      <c r="G23" s="20"/>
      <c r="H23" s="20"/>
      <c r="I23" s="20"/>
      <c r="J23" s="20"/>
      <c r="K23" s="20"/>
      <c r="L23" s="20"/>
      <c r="M23" s="20"/>
      <c r="N23" s="20"/>
    </row>
    <row r="24" spans="1:14" ht="17.25" customHeight="1" x14ac:dyDescent="0.2">
      <c r="A24" s="187" t="s">
        <v>115</v>
      </c>
      <c r="B24" s="188"/>
      <c r="C24" s="188"/>
      <c r="D24" s="188"/>
      <c r="E24" s="188"/>
      <c r="F24" s="188"/>
      <c r="G24" s="188"/>
      <c r="H24" s="188"/>
      <c r="I24" s="188"/>
      <c r="J24" s="188"/>
      <c r="K24" s="188"/>
      <c r="L24" s="188"/>
      <c r="M24" s="188"/>
      <c r="N24" s="189"/>
    </row>
    <row r="25" spans="1:14" s="15" customFormat="1" ht="45" customHeight="1" x14ac:dyDescent="0.2">
      <c r="A25" s="173" t="s">
        <v>111</v>
      </c>
      <c r="B25" s="173"/>
      <c r="C25" s="173"/>
      <c r="D25" s="173"/>
      <c r="E25" s="173"/>
      <c r="F25" s="173"/>
      <c r="G25" s="173"/>
      <c r="H25" s="173"/>
      <c r="I25" s="173"/>
      <c r="J25" s="173"/>
      <c r="K25" s="173"/>
      <c r="L25" s="173"/>
      <c r="M25" s="173"/>
      <c r="N25" s="173"/>
    </row>
    <row r="26" spans="1:14" x14ac:dyDescent="0.2">
      <c r="A26" s="48"/>
      <c r="B26" s="20"/>
      <c r="C26" s="20"/>
      <c r="D26" s="20"/>
      <c r="E26" s="20"/>
      <c r="F26" s="20"/>
      <c r="G26" s="20"/>
      <c r="H26" s="20"/>
      <c r="I26" s="20"/>
      <c r="J26" s="20"/>
      <c r="K26" s="20"/>
      <c r="L26" s="20"/>
      <c r="M26" s="20"/>
      <c r="N26" s="20"/>
    </row>
    <row r="27" spans="1:14" x14ac:dyDescent="0.2">
      <c r="A27" s="20"/>
      <c r="B27" s="20"/>
      <c r="C27" s="20"/>
      <c r="D27" s="20"/>
      <c r="E27" s="20"/>
      <c r="F27" s="20"/>
      <c r="G27" s="20"/>
      <c r="H27" s="20"/>
      <c r="I27" s="20"/>
      <c r="J27" s="20"/>
      <c r="K27" s="20"/>
      <c r="L27" s="20"/>
      <c r="M27" s="20"/>
      <c r="N27" s="20"/>
    </row>
  </sheetData>
  <mergeCells count="28">
    <mergeCell ref="G17:H17"/>
    <mergeCell ref="I17:J17"/>
    <mergeCell ref="C16:D18"/>
    <mergeCell ref="A13:N13"/>
    <mergeCell ref="A12:N12"/>
    <mergeCell ref="E16:J16"/>
    <mergeCell ref="E17:F17"/>
    <mergeCell ref="A15:N15"/>
    <mergeCell ref="A25:N25"/>
    <mergeCell ref="C19:D19"/>
    <mergeCell ref="C20:D20"/>
    <mergeCell ref="C21:D21"/>
    <mergeCell ref="A24:N24"/>
    <mergeCell ref="A2:N2"/>
    <mergeCell ref="A3:B5"/>
    <mergeCell ref="C3:H3"/>
    <mergeCell ref="I3:N3"/>
    <mergeCell ref="C4:D4"/>
    <mergeCell ref="E4:F4"/>
    <mergeCell ref="G4:H4"/>
    <mergeCell ref="A11:N11"/>
    <mergeCell ref="A8:B8"/>
    <mergeCell ref="A10:N10"/>
    <mergeCell ref="I4:J4"/>
    <mergeCell ref="K4:L4"/>
    <mergeCell ref="M4:N4"/>
    <mergeCell ref="A6:B6"/>
    <mergeCell ref="A7:B7"/>
  </mergeCells>
  <phoneticPr fontId="24" type="noConversion"/>
  <pageMargins left="0.70866141732283472" right="0.70866141732283472" top="0.19685039370078741" bottom="0.74803149606299213" header="0.31496062992125984" footer="0.31496062992125984"/>
  <pageSetup paperSize="9" scale="6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N49"/>
  <sheetViews>
    <sheetView workbookViewId="0">
      <selection activeCell="Q34" sqref="Q34"/>
    </sheetView>
  </sheetViews>
  <sheetFormatPr defaultRowHeight="12.75" x14ac:dyDescent="0.2"/>
  <sheetData>
    <row r="11" spans="1:8" ht="18.75" x14ac:dyDescent="0.3">
      <c r="A11" s="53" t="s">
        <v>84</v>
      </c>
    </row>
    <row r="12" spans="1:8" ht="10.5" customHeight="1" x14ac:dyDescent="0.2"/>
    <row r="13" spans="1:8" ht="15.75" x14ac:dyDescent="0.25">
      <c r="A13" s="54" t="s">
        <v>0</v>
      </c>
      <c r="H13" s="54" t="s">
        <v>1</v>
      </c>
    </row>
    <row r="14" spans="1:8" ht="8.25" customHeight="1" x14ac:dyDescent="0.2"/>
    <row r="33" spans="1:14" ht="37.5" customHeight="1" x14ac:dyDescent="0.2">
      <c r="A33" s="192" t="s">
        <v>116</v>
      </c>
      <c r="B33" s="192"/>
      <c r="C33" s="192"/>
      <c r="D33" s="192"/>
      <c r="E33" s="192"/>
      <c r="F33" s="192"/>
      <c r="G33" s="192"/>
      <c r="H33" s="192"/>
      <c r="I33" s="192"/>
      <c r="J33" s="192"/>
      <c r="K33" s="192"/>
      <c r="L33" s="192"/>
      <c r="M33" s="192"/>
      <c r="N33" s="192"/>
    </row>
    <row r="34" spans="1:14" ht="35.25" customHeight="1" x14ac:dyDescent="0.2">
      <c r="A34" s="192" t="s">
        <v>117</v>
      </c>
      <c r="B34" s="192"/>
      <c r="C34" s="192"/>
      <c r="D34" s="192"/>
      <c r="E34" s="192"/>
      <c r="F34" s="192"/>
      <c r="G34" s="192"/>
      <c r="H34" s="192"/>
      <c r="I34" s="192"/>
      <c r="J34" s="192"/>
      <c r="K34" s="192"/>
      <c r="L34" s="192"/>
      <c r="M34" s="192"/>
      <c r="N34" s="192"/>
    </row>
    <row r="35" spans="1:14" ht="25.5" customHeight="1" x14ac:dyDescent="0.2">
      <c r="A35" s="192" t="s">
        <v>118</v>
      </c>
      <c r="B35" s="192"/>
      <c r="C35" s="192"/>
      <c r="D35" s="192"/>
      <c r="E35" s="192"/>
      <c r="F35" s="192"/>
      <c r="G35" s="192"/>
      <c r="H35" s="192"/>
      <c r="I35" s="192"/>
      <c r="J35" s="192"/>
      <c r="K35" s="192"/>
      <c r="L35" s="192"/>
      <c r="M35" s="192"/>
      <c r="N35" s="192"/>
    </row>
    <row r="36" spans="1:14" ht="27" customHeight="1" x14ac:dyDescent="0.2">
      <c r="A36" s="192" t="s">
        <v>119</v>
      </c>
      <c r="B36" s="192"/>
      <c r="C36" s="192"/>
      <c r="D36" s="192"/>
      <c r="E36" s="192"/>
      <c r="F36" s="192"/>
      <c r="G36" s="192"/>
      <c r="H36" s="192"/>
      <c r="I36" s="192"/>
      <c r="J36" s="192"/>
      <c r="K36" s="192"/>
      <c r="L36" s="192"/>
      <c r="M36" s="192"/>
      <c r="N36" s="192"/>
    </row>
    <row r="37" spans="1:14" ht="24" customHeight="1" x14ac:dyDescent="0.2">
      <c r="A37" s="192" t="s">
        <v>120</v>
      </c>
      <c r="B37" s="192"/>
      <c r="C37" s="192"/>
      <c r="D37" s="192"/>
      <c r="E37" s="192"/>
      <c r="F37" s="192"/>
      <c r="G37" s="192"/>
      <c r="H37" s="192"/>
      <c r="I37" s="192"/>
      <c r="J37" s="192"/>
      <c r="K37" s="192"/>
      <c r="L37" s="192"/>
      <c r="M37" s="192"/>
      <c r="N37" s="192"/>
    </row>
    <row r="38" spans="1:14" ht="26.25" customHeight="1" x14ac:dyDescent="0.2">
      <c r="A38" s="192"/>
      <c r="B38" s="192"/>
      <c r="C38" s="192"/>
      <c r="D38" s="192"/>
      <c r="E38" s="192"/>
      <c r="F38" s="192"/>
      <c r="G38" s="192"/>
      <c r="H38" s="192"/>
      <c r="I38" s="192"/>
      <c r="J38" s="192"/>
      <c r="K38" s="192"/>
      <c r="L38" s="192"/>
      <c r="M38" s="192"/>
      <c r="N38" s="192"/>
    </row>
    <row r="45" spans="1:14" x14ac:dyDescent="0.2">
      <c r="D45" t="s">
        <v>33</v>
      </c>
      <c r="J45" t="s">
        <v>34</v>
      </c>
    </row>
    <row r="46" spans="1:14" ht="63.75" x14ac:dyDescent="0.2">
      <c r="D46" s="105" t="s">
        <v>31</v>
      </c>
      <c r="E46" s="105" t="s">
        <v>32</v>
      </c>
      <c r="F46" s="105" t="s">
        <v>30</v>
      </c>
      <c r="G46" s="105" t="s">
        <v>9</v>
      </c>
      <c r="J46" s="105" t="s">
        <v>31</v>
      </c>
      <c r="K46" s="105" t="s">
        <v>32</v>
      </c>
      <c r="L46" s="105" t="s">
        <v>30</v>
      </c>
      <c r="M46" s="105" t="s">
        <v>9</v>
      </c>
    </row>
    <row r="47" spans="1:14" x14ac:dyDescent="0.2">
      <c r="C47" t="s">
        <v>85</v>
      </c>
      <c r="D47">
        <v>81</v>
      </c>
      <c r="E47">
        <v>86</v>
      </c>
      <c r="F47">
        <v>103</v>
      </c>
      <c r="G47">
        <v>108.58283299999999</v>
      </c>
      <c r="I47" t="s">
        <v>85</v>
      </c>
      <c r="J47">
        <v>163</v>
      </c>
      <c r="K47">
        <v>88</v>
      </c>
      <c r="L47">
        <v>156</v>
      </c>
      <c r="M47">
        <v>35.950349000000003</v>
      </c>
    </row>
    <row r="48" spans="1:14" x14ac:dyDescent="0.2">
      <c r="C48" t="s">
        <v>86</v>
      </c>
      <c r="D48">
        <v>191</v>
      </c>
      <c r="E48">
        <v>77</v>
      </c>
      <c r="F48">
        <v>112</v>
      </c>
      <c r="G48">
        <v>184.98586700000001</v>
      </c>
      <c r="I48" t="s">
        <v>86</v>
      </c>
      <c r="J48">
        <v>363</v>
      </c>
      <c r="K48">
        <v>105</v>
      </c>
      <c r="L48">
        <v>145</v>
      </c>
      <c r="M48">
        <v>36.164119999999997</v>
      </c>
    </row>
    <row r="49" spans="3:13" x14ac:dyDescent="0.2">
      <c r="C49" t="s">
        <v>87</v>
      </c>
      <c r="D49">
        <v>33</v>
      </c>
      <c r="E49">
        <v>74</v>
      </c>
      <c r="F49">
        <v>39</v>
      </c>
      <c r="G49">
        <v>7.9780959999999999</v>
      </c>
      <c r="I49" t="s">
        <v>87</v>
      </c>
      <c r="J49">
        <v>99</v>
      </c>
      <c r="K49">
        <v>66</v>
      </c>
      <c r="L49">
        <v>72</v>
      </c>
      <c r="M49">
        <v>11.621339000000001</v>
      </c>
    </row>
  </sheetData>
  <mergeCells count="6">
    <mergeCell ref="A33:N33"/>
    <mergeCell ref="A34:N34"/>
    <mergeCell ref="A36:N36"/>
    <mergeCell ref="A37:N37"/>
    <mergeCell ref="A38:N38"/>
    <mergeCell ref="A35:N35"/>
  </mergeCells>
  <conditionalFormatting sqref="D47:G49">
    <cfRule type="top10" dxfId="7" priority="17" percent="1" rank="10"/>
    <cfRule type="iconSet" priority="18">
      <iconSet iconSet="3Arrows">
        <cfvo type="percent" val="0"/>
        <cfvo type="percent" val="33"/>
        <cfvo type="percent" val="67"/>
      </iconSet>
    </cfRule>
    <cfRule type="colorScale" priority="19">
      <colorScale>
        <cfvo type="min"/>
        <cfvo type="percentile" val="50"/>
        <cfvo type="max"/>
        <color rgb="FFF8696B"/>
        <color rgb="FFFCFCFF"/>
        <color rgb="FF63BE7B"/>
      </colorScale>
    </cfRule>
    <cfRule type="dataBar" priority="20">
      <dataBar>
        <cfvo type="min"/>
        <cfvo type="max"/>
        <color rgb="FF638EC6"/>
      </dataBar>
      <extLst>
        <ext xmlns:x14="http://schemas.microsoft.com/office/spreadsheetml/2009/9/main" uri="{B025F937-C7B1-47D3-B67F-A62EFF666E3E}">
          <x14:id>{DE2DE419-7FEA-44BC-BA7D-1FE246F2D9A5}</x14:id>
        </ext>
      </extLst>
    </cfRule>
  </conditionalFormatting>
  <conditionalFormatting sqref="J47:M49">
    <cfRule type="top10" dxfId="6" priority="9" percent="1" rank="10"/>
    <cfRule type="iconSet" priority="10">
      <iconSet iconSet="3Arrows">
        <cfvo type="percent" val="0"/>
        <cfvo type="percent" val="33"/>
        <cfvo type="percent" val="67"/>
      </iconSet>
    </cfRule>
    <cfRule type="colorScale" priority="11">
      <colorScale>
        <cfvo type="min"/>
        <cfvo type="percentile" val="50"/>
        <cfvo type="max"/>
        <color rgb="FFF8696B"/>
        <color rgb="FFFCFCFF"/>
        <color rgb="FF63BE7B"/>
      </colorScale>
    </cfRule>
    <cfRule type="dataBar" priority="12">
      <dataBar>
        <cfvo type="min"/>
        <cfvo type="max"/>
        <color rgb="FF638EC6"/>
      </dataBar>
      <extLst>
        <ext xmlns:x14="http://schemas.microsoft.com/office/spreadsheetml/2009/9/main" uri="{B025F937-C7B1-47D3-B67F-A62EFF666E3E}">
          <x14:id>{752196FF-3FE0-4CA5-9419-26D5813685FA}</x14:id>
        </ext>
      </extLst>
    </cfRule>
  </conditionalFormatting>
  <conditionalFormatting sqref="D47:D49">
    <cfRule type="iconSet" priority="8">
      <iconSet iconSet="3Arrows">
        <cfvo type="percent" val="0"/>
        <cfvo type="percent" val="33"/>
        <cfvo type="percent" val="67"/>
      </iconSet>
    </cfRule>
  </conditionalFormatting>
  <conditionalFormatting sqref="E47:E49">
    <cfRule type="iconSet" priority="7">
      <iconSet iconSet="3Arrows">
        <cfvo type="percent" val="0"/>
        <cfvo type="percent" val="33"/>
        <cfvo type="percent" val="67"/>
      </iconSet>
    </cfRule>
  </conditionalFormatting>
  <conditionalFormatting sqref="F47:F49">
    <cfRule type="iconSet" priority="6">
      <iconSet iconSet="3Arrows">
        <cfvo type="percent" val="0"/>
        <cfvo type="percent" val="33"/>
        <cfvo type="percent" val="67"/>
      </iconSet>
    </cfRule>
  </conditionalFormatting>
  <conditionalFormatting sqref="G47:G49">
    <cfRule type="iconSet" priority="5">
      <iconSet iconSet="3Arrows">
        <cfvo type="percent" val="0"/>
        <cfvo type="percent" val="33"/>
        <cfvo type="percent" val="67"/>
      </iconSet>
    </cfRule>
  </conditionalFormatting>
  <conditionalFormatting sqref="J47:J49">
    <cfRule type="iconSet" priority="4">
      <iconSet iconSet="3Arrows">
        <cfvo type="percent" val="0"/>
        <cfvo type="percent" val="33"/>
        <cfvo type="percent" val="67"/>
      </iconSet>
    </cfRule>
  </conditionalFormatting>
  <conditionalFormatting sqref="K47:K49">
    <cfRule type="iconSet" priority="3">
      <iconSet iconSet="3Arrows">
        <cfvo type="percent" val="0"/>
        <cfvo type="percent" val="33"/>
        <cfvo type="percent" val="67"/>
      </iconSet>
    </cfRule>
  </conditionalFormatting>
  <conditionalFormatting sqref="L47:L49">
    <cfRule type="iconSet" priority="2">
      <iconSet iconSet="3Arrows">
        <cfvo type="percent" val="0"/>
        <cfvo type="percent" val="33"/>
        <cfvo type="percent" val="67"/>
      </iconSet>
    </cfRule>
  </conditionalFormatting>
  <conditionalFormatting sqref="M47:M49">
    <cfRule type="iconSet" priority="1">
      <iconSet iconSet="3Arrows">
        <cfvo type="percent" val="0"/>
        <cfvo type="percent" val="33"/>
        <cfvo type="percent" val="67"/>
      </iconSet>
    </cfRule>
  </conditionalFormatting>
  <pageMargins left="0.70866141732283472" right="0.70866141732283472" top="0.19685039370078741" bottom="0.74803149606299213"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DE2DE419-7FEA-44BC-BA7D-1FE246F2D9A5}">
            <x14:dataBar minLength="0" maxLength="100" gradient="0">
              <x14:cfvo type="autoMin"/>
              <x14:cfvo type="autoMax"/>
              <x14:negativeFillColor rgb="FFFF0000"/>
              <x14:axisColor rgb="FF000000"/>
            </x14:dataBar>
          </x14:cfRule>
          <xm:sqref>D47:G49</xm:sqref>
        </x14:conditionalFormatting>
        <x14:conditionalFormatting xmlns:xm="http://schemas.microsoft.com/office/excel/2006/main">
          <x14:cfRule type="dataBar" id="{752196FF-3FE0-4CA5-9419-26D5813685FA}">
            <x14:dataBar minLength="0" maxLength="100" gradient="0">
              <x14:cfvo type="autoMin"/>
              <x14:cfvo type="autoMax"/>
              <x14:negativeFillColor rgb="FFFF0000"/>
              <x14:axisColor rgb="FF000000"/>
            </x14:dataBar>
          </x14:cfRule>
          <xm:sqref>J47:M49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K26"/>
  <sheetViews>
    <sheetView workbookViewId="0">
      <selection activeCell="A26" sqref="A26:H26"/>
    </sheetView>
  </sheetViews>
  <sheetFormatPr defaultRowHeight="12.75" x14ac:dyDescent="0.2"/>
  <cols>
    <col min="1" max="1" width="17.140625" customWidth="1"/>
    <col min="2" max="2" width="21.5703125" customWidth="1"/>
    <col min="3" max="3" width="11.7109375" customWidth="1"/>
    <col min="4" max="4" width="14.42578125" customWidth="1"/>
    <col min="5" max="5" width="15" customWidth="1"/>
    <col min="6" max="6" width="14.28515625" customWidth="1"/>
    <col min="7" max="7" width="18.42578125" customWidth="1"/>
    <col min="8" max="8" width="13.5703125" customWidth="1"/>
    <col min="9" max="9" width="12.85546875" customWidth="1"/>
  </cols>
  <sheetData>
    <row r="11" spans="1:11" ht="32.25" customHeight="1" x14ac:dyDescent="0.25">
      <c r="A11" s="197" t="s">
        <v>88</v>
      </c>
      <c r="B11" s="197"/>
      <c r="C11" s="197"/>
      <c r="D11" s="197"/>
      <c r="E11" s="197"/>
      <c r="F11" s="197"/>
      <c r="G11" s="197"/>
      <c r="H11" s="197"/>
      <c r="I11" s="67"/>
      <c r="J11" s="66"/>
      <c r="K11" s="66"/>
    </row>
    <row r="12" spans="1:11" ht="7.5" customHeight="1" x14ac:dyDescent="0.2"/>
    <row r="13" spans="1:11" ht="74.25" customHeight="1" x14ac:dyDescent="0.25">
      <c r="A13" s="70"/>
      <c r="B13" s="71"/>
      <c r="C13" s="68" t="s">
        <v>14</v>
      </c>
      <c r="D13" s="55" t="s">
        <v>15</v>
      </c>
      <c r="E13" s="55" t="s">
        <v>11</v>
      </c>
      <c r="F13" s="55" t="s">
        <v>12</v>
      </c>
      <c r="G13" s="55" t="s">
        <v>16</v>
      </c>
      <c r="H13" s="55" t="s">
        <v>13</v>
      </c>
    </row>
    <row r="14" spans="1:11" ht="15" x14ac:dyDescent="0.25">
      <c r="A14" s="69" t="s">
        <v>80</v>
      </c>
      <c r="B14" s="69"/>
      <c r="C14" s="122">
        <v>727</v>
      </c>
      <c r="D14" s="122">
        <v>51</v>
      </c>
      <c r="E14" s="124">
        <f>D14/C14</f>
        <v>7.0151306740027508E-2</v>
      </c>
      <c r="F14" s="123">
        <v>303167189</v>
      </c>
      <c r="G14" s="123">
        <v>65085618</v>
      </c>
      <c r="H14" s="125">
        <f>G14/F14</f>
        <v>0.21468556084411891</v>
      </c>
    </row>
    <row r="15" spans="1:11" ht="15" x14ac:dyDescent="0.25">
      <c r="A15" s="65" t="s">
        <v>81</v>
      </c>
      <c r="B15" s="65"/>
      <c r="C15" s="122">
        <v>879</v>
      </c>
      <c r="D15" s="122">
        <v>103</v>
      </c>
      <c r="E15" s="124">
        <f>D15/C15</f>
        <v>0.11717861205915814</v>
      </c>
      <c r="F15" s="123">
        <v>385282604</v>
      </c>
      <c r="G15" s="123">
        <v>102850841</v>
      </c>
      <c r="H15" s="125">
        <f>G15/F15</f>
        <v>0.26694909121824767</v>
      </c>
    </row>
    <row r="16" spans="1:11" ht="17.25" customHeight="1" x14ac:dyDescent="0.2">
      <c r="A16" s="195" t="s">
        <v>82</v>
      </c>
      <c r="B16" s="196"/>
      <c r="C16" s="61">
        <f>(C15-C14)/ABS(C14)</f>
        <v>0.20907840440165062</v>
      </c>
      <c r="D16" s="61">
        <f>(D15-D14)/ABS(D14)</f>
        <v>1.0196078431372548</v>
      </c>
      <c r="E16" s="62"/>
      <c r="F16" s="61">
        <f>(F15-F14)/ABS(F14)</f>
        <v>0.2708585162888455</v>
      </c>
      <c r="G16" s="63">
        <f>(G15-G14)/G14</f>
        <v>0.58023913977432007</v>
      </c>
      <c r="H16" s="64"/>
    </row>
    <row r="17" spans="1:9" ht="36" customHeight="1" x14ac:dyDescent="0.2">
      <c r="A17" s="194" t="s">
        <v>121</v>
      </c>
      <c r="B17" s="194"/>
      <c r="C17" s="194"/>
      <c r="D17" s="194"/>
      <c r="E17" s="194"/>
      <c r="F17" s="194"/>
      <c r="G17" s="194"/>
      <c r="H17" s="194"/>
      <c r="I17" s="75"/>
    </row>
    <row r="18" spans="1:9" ht="25.5" customHeight="1" x14ac:dyDescent="0.2">
      <c r="A18" s="194" t="s">
        <v>17</v>
      </c>
      <c r="B18" s="194"/>
      <c r="C18" s="194"/>
      <c r="D18" s="194"/>
      <c r="E18" s="194"/>
      <c r="F18" s="194"/>
      <c r="G18" s="194"/>
      <c r="H18" s="194"/>
      <c r="I18" s="73"/>
    </row>
    <row r="19" spans="1:9" ht="31.5" customHeight="1" x14ac:dyDescent="0.25">
      <c r="A19" s="197" t="s">
        <v>122</v>
      </c>
      <c r="B19" s="197"/>
      <c r="C19" s="197"/>
      <c r="D19" s="197"/>
      <c r="E19" s="197"/>
      <c r="F19" s="197"/>
      <c r="G19" s="197"/>
      <c r="H19" s="197"/>
      <c r="I19" s="67"/>
    </row>
    <row r="20" spans="1:9" ht="9" customHeight="1" x14ac:dyDescent="0.2"/>
    <row r="21" spans="1:9" ht="90" x14ac:dyDescent="0.25">
      <c r="A21" s="70"/>
      <c r="B21" s="71"/>
      <c r="C21" s="68" t="s">
        <v>14</v>
      </c>
      <c r="D21" s="55" t="s">
        <v>19</v>
      </c>
      <c r="E21" s="55" t="s">
        <v>11</v>
      </c>
      <c r="F21" s="55" t="s">
        <v>12</v>
      </c>
      <c r="G21" s="55" t="s">
        <v>16</v>
      </c>
      <c r="H21" s="55" t="s">
        <v>13</v>
      </c>
    </row>
    <row r="22" spans="1:9" ht="15" x14ac:dyDescent="0.25">
      <c r="A22" s="69" t="s">
        <v>80</v>
      </c>
      <c r="B22" s="69"/>
      <c r="C22" s="56">
        <v>2431</v>
      </c>
      <c r="D22" s="56">
        <v>138</v>
      </c>
      <c r="E22" s="57">
        <f>D22/C22</f>
        <v>5.6766762649115593E-2</v>
      </c>
      <c r="F22" s="58">
        <v>48218713</v>
      </c>
      <c r="G22" s="59">
        <v>3073564</v>
      </c>
      <c r="H22" s="60">
        <f>G22/F22</f>
        <v>6.3742140940178146E-2</v>
      </c>
    </row>
    <row r="23" spans="1:9" ht="15" x14ac:dyDescent="0.25">
      <c r="A23" s="65" t="s">
        <v>81</v>
      </c>
      <c r="B23" s="65"/>
      <c r="C23" s="56">
        <v>2532</v>
      </c>
      <c r="D23" s="56">
        <v>302</v>
      </c>
      <c r="E23" s="57">
        <f>D23/C23</f>
        <v>0.11927330173775672</v>
      </c>
      <c r="F23" s="58">
        <v>58362987</v>
      </c>
      <c r="G23" s="59">
        <v>6386902</v>
      </c>
      <c r="H23" s="60">
        <f>G23/F23</f>
        <v>0.10943411789393165</v>
      </c>
    </row>
    <row r="24" spans="1:9" ht="15" customHeight="1" x14ac:dyDescent="0.2">
      <c r="A24" s="195" t="s">
        <v>82</v>
      </c>
      <c r="B24" s="196"/>
      <c r="C24" s="61">
        <f>(C23-C22)/ABS(C22)</f>
        <v>4.1546688605512132E-2</v>
      </c>
      <c r="D24" s="61">
        <f>(D23-D22)/ABS(D22)</f>
        <v>1.1884057971014492</v>
      </c>
      <c r="E24" s="62"/>
      <c r="F24" s="61">
        <f>(F23-F22)/ABS(F22)</f>
        <v>0.21038043881428359</v>
      </c>
      <c r="G24" s="63">
        <f>(G23-G22)/G22</f>
        <v>1.0780117153896909</v>
      </c>
      <c r="H24" s="64"/>
    </row>
    <row r="25" spans="1:9" ht="12.75" customHeight="1" x14ac:dyDescent="0.2">
      <c r="A25" s="193" t="s">
        <v>18</v>
      </c>
      <c r="B25" s="193"/>
      <c r="C25" s="193"/>
      <c r="D25" s="193"/>
      <c r="E25" s="193"/>
      <c r="F25" s="193"/>
      <c r="G25" s="193"/>
      <c r="H25" s="193"/>
    </row>
    <row r="26" spans="1:9" ht="24.75" customHeight="1" x14ac:dyDescent="0.2">
      <c r="A26" s="194" t="s">
        <v>17</v>
      </c>
      <c r="B26" s="194"/>
      <c r="C26" s="194"/>
      <c r="D26" s="194"/>
      <c r="E26" s="194"/>
      <c r="F26" s="194"/>
      <c r="G26" s="194"/>
      <c r="H26" s="194"/>
    </row>
  </sheetData>
  <mergeCells count="8">
    <mergeCell ref="A25:H25"/>
    <mergeCell ref="A26:H26"/>
    <mergeCell ref="A16:B16"/>
    <mergeCell ref="A24:B24"/>
    <mergeCell ref="A11:H11"/>
    <mergeCell ref="A17:H17"/>
    <mergeCell ref="A18:H18"/>
    <mergeCell ref="A19:H19"/>
  </mergeCells>
  <pageMargins left="0.70866141732283472" right="0.70866141732283472" top="0.19685039370078741" bottom="0.74803149606299213"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N29"/>
  <sheetViews>
    <sheetView topLeftCell="A7" workbookViewId="0">
      <selection activeCell="A28" sqref="A28:H28"/>
    </sheetView>
  </sheetViews>
  <sheetFormatPr defaultRowHeight="12.75" x14ac:dyDescent="0.2"/>
  <cols>
    <col min="2" max="2" width="27.42578125" customWidth="1"/>
    <col min="3" max="3" width="12.7109375" customWidth="1"/>
    <col min="4" max="4" width="15.5703125" customWidth="1"/>
    <col min="5" max="5" width="15.85546875" customWidth="1"/>
    <col min="6" max="6" width="15" customWidth="1"/>
    <col min="7" max="7" width="21.5703125" customWidth="1"/>
    <col min="8" max="8" width="14.42578125" customWidth="1"/>
    <col min="9" max="9" width="12.42578125" customWidth="1"/>
  </cols>
  <sheetData>
    <row r="11" spans="1:14" ht="29.25" customHeight="1" x14ac:dyDescent="0.25">
      <c r="A11" s="198" t="s">
        <v>89</v>
      </c>
      <c r="B11" s="198"/>
      <c r="C11" s="198"/>
      <c r="D11" s="198"/>
      <c r="E11" s="198"/>
      <c r="F11" s="198"/>
      <c r="G11" s="198"/>
      <c r="H11" s="198"/>
      <c r="I11" s="74"/>
      <c r="J11" s="74"/>
      <c r="K11" s="67"/>
      <c r="L11" s="67"/>
      <c r="M11" s="67"/>
      <c r="N11" s="67"/>
    </row>
    <row r="12" spans="1:14" ht="7.5" customHeight="1" x14ac:dyDescent="0.2"/>
    <row r="13" spans="1:14" ht="75" customHeight="1" x14ac:dyDescent="0.25">
      <c r="A13" s="70"/>
      <c r="B13" s="71"/>
      <c r="C13" s="68" t="s">
        <v>14</v>
      </c>
      <c r="D13" s="55" t="s">
        <v>20</v>
      </c>
      <c r="E13" s="55" t="s">
        <v>11</v>
      </c>
      <c r="F13" s="55" t="s">
        <v>12</v>
      </c>
      <c r="G13" s="55" t="s">
        <v>21</v>
      </c>
      <c r="H13" s="55" t="s">
        <v>13</v>
      </c>
    </row>
    <row r="14" spans="1:14" ht="15" x14ac:dyDescent="0.25">
      <c r="A14" s="69" t="s">
        <v>80</v>
      </c>
      <c r="B14" s="69"/>
      <c r="C14" s="122">
        <v>727</v>
      </c>
      <c r="D14" s="122">
        <v>100</v>
      </c>
      <c r="E14" s="124">
        <f>D14/C14</f>
        <v>0.13755158184319119</v>
      </c>
      <c r="F14" s="123">
        <v>303167189</v>
      </c>
      <c r="G14" s="123">
        <v>31071903</v>
      </c>
      <c r="H14" s="125">
        <f>G14/F14</f>
        <v>0.1024909822942614</v>
      </c>
    </row>
    <row r="15" spans="1:14" ht="15" x14ac:dyDescent="0.25">
      <c r="A15" s="65" t="s">
        <v>81</v>
      </c>
      <c r="B15" s="65"/>
      <c r="C15" s="122">
        <v>879</v>
      </c>
      <c r="D15" s="122">
        <v>76</v>
      </c>
      <c r="E15" s="124">
        <f>D15/C15</f>
        <v>8.6461888509670085E-2</v>
      </c>
      <c r="F15" s="123">
        <v>385282604</v>
      </c>
      <c r="G15" s="123">
        <v>43269744</v>
      </c>
      <c r="H15" s="125">
        <f>G15/F15</f>
        <v>0.11230650839351158</v>
      </c>
    </row>
    <row r="16" spans="1:14" ht="18" customHeight="1" x14ac:dyDescent="0.2">
      <c r="A16" s="195" t="s">
        <v>82</v>
      </c>
      <c r="B16" s="196"/>
      <c r="C16" s="61">
        <f>(C15-C14)/ABS(C14)</f>
        <v>0.20907840440165062</v>
      </c>
      <c r="D16" s="61">
        <f>(D15-D14)/ABS(D14)</f>
        <v>-0.24</v>
      </c>
      <c r="E16" s="62"/>
      <c r="F16" s="61">
        <f>(F15-F14)/ABS(F14)</f>
        <v>0.2708585162888455</v>
      </c>
      <c r="G16" s="63">
        <f>(G15-G14)/G14</f>
        <v>0.3925681989931547</v>
      </c>
      <c r="H16" s="64"/>
    </row>
    <row r="17" spans="1:14" ht="12.75" customHeight="1" x14ac:dyDescent="0.2">
      <c r="G17" s="76"/>
    </row>
    <row r="18" spans="1:14" ht="33" customHeight="1" x14ac:dyDescent="0.2">
      <c r="A18" s="194" t="s">
        <v>123</v>
      </c>
      <c r="B18" s="194"/>
      <c r="C18" s="194"/>
      <c r="D18" s="194"/>
      <c r="E18" s="194"/>
      <c r="F18" s="194"/>
      <c r="G18" s="194"/>
      <c r="H18" s="194"/>
      <c r="I18" s="75"/>
    </row>
    <row r="19" spans="1:14" x14ac:dyDescent="0.2">
      <c r="A19" s="73" t="s">
        <v>22</v>
      </c>
      <c r="B19" s="73"/>
      <c r="C19" s="73"/>
      <c r="D19" s="73"/>
      <c r="E19" s="73"/>
      <c r="F19" s="73"/>
      <c r="G19" s="73"/>
      <c r="H19" s="73"/>
      <c r="I19" s="73"/>
    </row>
    <row r="20" spans="1:14" ht="3" customHeight="1" x14ac:dyDescent="0.2"/>
    <row r="21" spans="1:14" ht="37.5" customHeight="1" x14ac:dyDescent="0.2">
      <c r="A21" s="190" t="s">
        <v>124</v>
      </c>
      <c r="B21" s="190"/>
      <c r="C21" s="190"/>
      <c r="D21" s="190"/>
      <c r="E21" s="190"/>
      <c r="F21" s="190"/>
      <c r="G21" s="190"/>
      <c r="H21" s="190"/>
      <c r="I21" s="72"/>
      <c r="J21" s="72"/>
      <c r="K21" s="72"/>
      <c r="L21" s="72"/>
      <c r="M21" s="72"/>
      <c r="N21" s="72"/>
    </row>
    <row r="22" spans="1:14" ht="7.5" customHeight="1" x14ac:dyDescent="0.2"/>
    <row r="23" spans="1:14" ht="72.75" customHeight="1" x14ac:dyDescent="0.25">
      <c r="A23" s="70"/>
      <c r="B23" s="71"/>
      <c r="C23" s="68" t="s">
        <v>14</v>
      </c>
      <c r="D23" s="55" t="s">
        <v>20</v>
      </c>
      <c r="E23" s="55" t="s">
        <v>11</v>
      </c>
      <c r="F23" s="55" t="s">
        <v>12</v>
      </c>
      <c r="G23" s="55" t="s">
        <v>21</v>
      </c>
      <c r="H23" s="55" t="s">
        <v>13</v>
      </c>
    </row>
    <row r="24" spans="1:14" ht="15" x14ac:dyDescent="0.25">
      <c r="A24" s="69" t="s">
        <v>80</v>
      </c>
      <c r="B24" s="69"/>
      <c r="C24" s="56">
        <v>2431</v>
      </c>
      <c r="D24" s="56">
        <v>81</v>
      </c>
      <c r="E24" s="57">
        <f>D24/C24</f>
        <v>3.331962155491567E-2</v>
      </c>
      <c r="F24" s="58">
        <v>48218713</v>
      </c>
      <c r="G24" s="59">
        <v>1894209</v>
      </c>
      <c r="H24" s="60">
        <f>G24/F24</f>
        <v>3.9283690545618671E-2</v>
      </c>
    </row>
    <row r="25" spans="1:14" ht="15" x14ac:dyDescent="0.25">
      <c r="A25" s="65" t="s">
        <v>81</v>
      </c>
      <c r="B25" s="65"/>
      <c r="C25" s="56">
        <v>2532</v>
      </c>
      <c r="D25" s="56">
        <v>70</v>
      </c>
      <c r="E25" s="57">
        <f>D25/C25</f>
        <v>2.7646129541864139E-2</v>
      </c>
      <c r="F25" s="58">
        <v>58362987</v>
      </c>
      <c r="G25" s="59">
        <v>2116601</v>
      </c>
      <c r="H25" s="60">
        <f>G25/F25</f>
        <v>3.6266152724499859E-2</v>
      </c>
    </row>
    <row r="26" spans="1:14" ht="16.5" customHeight="1" x14ac:dyDescent="0.2">
      <c r="A26" s="195" t="s">
        <v>82</v>
      </c>
      <c r="B26" s="196"/>
      <c r="C26" s="61">
        <f>(C25-C24)/ABS(C24)</f>
        <v>4.1546688605512132E-2</v>
      </c>
      <c r="D26" s="61">
        <f>(D25-D24)/ABS(D24)</f>
        <v>-0.13580246913580246</v>
      </c>
      <c r="E26" s="62"/>
      <c r="F26" s="61">
        <f>(F25-F24)/ABS(F24)</f>
        <v>0.21038043881428359</v>
      </c>
      <c r="G26" s="63">
        <f>(G25-G24)/G24</f>
        <v>0.11740626298365175</v>
      </c>
      <c r="H26" s="64"/>
    </row>
    <row r="27" spans="1:14" ht="13.5" customHeight="1" x14ac:dyDescent="0.2">
      <c r="A27" s="77"/>
      <c r="B27" s="77"/>
      <c r="C27" s="78"/>
      <c r="D27" s="78"/>
      <c r="E27" s="78"/>
      <c r="F27" s="78"/>
      <c r="G27" s="76"/>
      <c r="H27" s="79"/>
    </row>
    <row r="28" spans="1:14" ht="11.25" customHeight="1" x14ac:dyDescent="0.2">
      <c r="A28" s="194" t="s">
        <v>23</v>
      </c>
      <c r="B28" s="194"/>
      <c r="C28" s="194"/>
      <c r="D28" s="194"/>
      <c r="E28" s="194"/>
      <c r="F28" s="194"/>
      <c r="G28" s="194"/>
      <c r="H28" s="194"/>
    </row>
    <row r="29" spans="1:14" x14ac:dyDescent="0.2">
      <c r="A29" s="73" t="s">
        <v>22</v>
      </c>
    </row>
  </sheetData>
  <mergeCells count="6">
    <mergeCell ref="A28:H28"/>
    <mergeCell ref="A26:B26"/>
    <mergeCell ref="A21:H21"/>
    <mergeCell ref="A11:H11"/>
    <mergeCell ref="A18:H18"/>
    <mergeCell ref="A16:B16"/>
  </mergeCells>
  <pageMargins left="0.70866141732283472" right="0.70866141732283472" top="0.19685039370078741" bottom="0.74803149606299213" header="0.31496062992125984" footer="0.31496062992125984"/>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M53"/>
  <sheetViews>
    <sheetView workbookViewId="0">
      <selection activeCell="F38" sqref="F38"/>
    </sheetView>
  </sheetViews>
  <sheetFormatPr defaultRowHeight="12.75" x14ac:dyDescent="0.2"/>
  <cols>
    <col min="7" max="7" width="12.5703125" customWidth="1"/>
    <col min="9" max="9" width="14.140625" customWidth="1"/>
  </cols>
  <sheetData>
    <row r="11" spans="1:10" ht="34.5" customHeight="1" x14ac:dyDescent="0.2">
      <c r="A11" s="199" t="s">
        <v>47</v>
      </c>
      <c r="B11" s="199"/>
      <c r="C11" s="199"/>
      <c r="D11" s="199"/>
      <c r="E11" s="199"/>
      <c r="F11" s="199"/>
      <c r="G11" s="199"/>
      <c r="H11" s="199"/>
      <c r="I11" s="199"/>
      <c r="J11" s="199"/>
    </row>
    <row r="36" spans="1:13" ht="42.75" customHeight="1" x14ac:dyDescent="0.2">
      <c r="A36" s="200" t="s">
        <v>125</v>
      </c>
      <c r="B36" s="200"/>
      <c r="C36" s="200"/>
      <c r="D36" s="200"/>
      <c r="E36" s="200"/>
      <c r="F36" s="200"/>
      <c r="G36" s="200"/>
      <c r="H36" s="200"/>
      <c r="I36" s="200"/>
      <c r="J36" s="200"/>
      <c r="K36" s="200"/>
      <c r="L36" s="200"/>
      <c r="M36" s="200"/>
    </row>
    <row r="40" spans="1:13" x14ac:dyDescent="0.2">
      <c r="D40" t="s">
        <v>43</v>
      </c>
      <c r="E40" t="s">
        <v>44</v>
      </c>
      <c r="F40" t="s">
        <v>45</v>
      </c>
      <c r="G40" t="s">
        <v>46</v>
      </c>
    </row>
    <row r="41" spans="1:13" x14ac:dyDescent="0.2">
      <c r="C41" t="s">
        <v>36</v>
      </c>
      <c r="D41">
        <v>258</v>
      </c>
      <c r="E41" s="109">
        <v>163.187083</v>
      </c>
      <c r="F41">
        <v>544</v>
      </c>
      <c r="G41" s="109">
        <v>110.50492199999999</v>
      </c>
      <c r="I41" s="109"/>
    </row>
    <row r="42" spans="1:13" x14ac:dyDescent="0.2">
      <c r="C42" s="111" t="s">
        <v>37</v>
      </c>
      <c r="D42" s="111">
        <v>323</v>
      </c>
      <c r="E42" s="112">
        <v>406.67149000000001</v>
      </c>
      <c r="F42" s="111">
        <v>744</v>
      </c>
      <c r="G42" s="112">
        <v>154.91711799999999</v>
      </c>
      <c r="I42" s="109"/>
    </row>
    <row r="43" spans="1:13" x14ac:dyDescent="0.2">
      <c r="C43" s="111" t="s">
        <v>38</v>
      </c>
      <c r="D43" s="111">
        <v>328</v>
      </c>
      <c r="E43" s="112">
        <v>310.35264000000001</v>
      </c>
      <c r="F43" s="111">
        <v>687</v>
      </c>
      <c r="G43" s="112">
        <v>123.844688</v>
      </c>
      <c r="I43" s="110"/>
    </row>
    <row r="44" spans="1:13" x14ac:dyDescent="0.2">
      <c r="C44" s="111" t="s">
        <v>39</v>
      </c>
      <c r="D44" s="111">
        <v>389</v>
      </c>
      <c r="E44" s="112">
        <v>301.407759</v>
      </c>
      <c r="F44" s="111">
        <v>531</v>
      </c>
      <c r="G44" s="112">
        <v>71.127697999999995</v>
      </c>
      <c r="I44" s="109"/>
    </row>
    <row r="45" spans="1:13" x14ac:dyDescent="0.2">
      <c r="C45" s="111" t="s">
        <v>40</v>
      </c>
      <c r="D45" s="111">
        <v>330</v>
      </c>
      <c r="E45" s="112">
        <v>508.36058000000003</v>
      </c>
      <c r="F45" s="111">
        <v>424</v>
      </c>
      <c r="G45" s="112">
        <v>65.364176999999998</v>
      </c>
      <c r="I45" s="109"/>
    </row>
    <row r="46" spans="1:13" x14ac:dyDescent="0.2">
      <c r="C46" s="111" t="s">
        <v>41</v>
      </c>
      <c r="D46" s="111">
        <v>375</v>
      </c>
      <c r="E46" s="112">
        <v>258.22252300000002</v>
      </c>
      <c r="F46" s="111">
        <v>671</v>
      </c>
      <c r="G46" s="112">
        <v>144.38638</v>
      </c>
      <c r="I46" s="109"/>
    </row>
    <row r="47" spans="1:13" x14ac:dyDescent="0.2">
      <c r="C47" s="111" t="s">
        <v>42</v>
      </c>
      <c r="D47" s="111">
        <v>453</v>
      </c>
      <c r="E47" s="112">
        <v>323.10068000000001</v>
      </c>
      <c r="F47" s="111">
        <v>522</v>
      </c>
      <c r="G47" s="112">
        <v>92.490590999999995</v>
      </c>
      <c r="I47" s="109"/>
    </row>
    <row r="48" spans="1:13" x14ac:dyDescent="0.2">
      <c r="C48" s="111" t="s">
        <v>59</v>
      </c>
      <c r="D48" s="111">
        <v>348</v>
      </c>
      <c r="E48" s="112">
        <v>275.7</v>
      </c>
      <c r="F48" s="111">
        <v>457</v>
      </c>
      <c r="G48" s="112">
        <v>52.1</v>
      </c>
    </row>
    <row r="49" spans="3:7" x14ac:dyDescent="0.2">
      <c r="C49" s="111" t="s">
        <v>61</v>
      </c>
      <c r="D49" s="111">
        <v>287</v>
      </c>
      <c r="E49" s="112">
        <v>217.7</v>
      </c>
      <c r="F49" s="111">
        <v>440</v>
      </c>
      <c r="G49" s="112">
        <v>85.4</v>
      </c>
    </row>
    <row r="50" spans="3:7" x14ac:dyDescent="0.2">
      <c r="C50" s="111" t="s">
        <v>62</v>
      </c>
      <c r="D50" s="111">
        <v>300</v>
      </c>
      <c r="E50" s="112">
        <v>333</v>
      </c>
      <c r="F50" s="111">
        <v>648</v>
      </c>
      <c r="G50" s="112">
        <v>140.80000000000001</v>
      </c>
    </row>
    <row r="51" spans="3:7" x14ac:dyDescent="0.2">
      <c r="C51" s="111" t="s">
        <v>63</v>
      </c>
      <c r="D51" s="111">
        <v>350</v>
      </c>
      <c r="E51" s="112">
        <v>306.5</v>
      </c>
      <c r="F51" s="111">
        <v>541</v>
      </c>
      <c r="G51" s="112">
        <v>130.30000000000001</v>
      </c>
    </row>
    <row r="52" spans="3:7" x14ac:dyDescent="0.2">
      <c r="C52" s="111" t="s">
        <v>71</v>
      </c>
      <c r="D52" s="111">
        <v>333</v>
      </c>
      <c r="E52" s="112">
        <v>374.7</v>
      </c>
      <c r="F52" s="111">
        <v>561</v>
      </c>
      <c r="G52" s="112">
        <v>114.6</v>
      </c>
    </row>
    <row r="53" spans="3:7" x14ac:dyDescent="0.2">
      <c r="C53" s="111" t="s">
        <v>90</v>
      </c>
      <c r="D53" s="111">
        <v>254</v>
      </c>
      <c r="E53" s="112">
        <v>301.54679599999997</v>
      </c>
      <c r="F53" s="111">
        <v>373</v>
      </c>
      <c r="G53" s="112">
        <v>83.735808000000006</v>
      </c>
    </row>
  </sheetData>
  <mergeCells count="2">
    <mergeCell ref="A11:J11"/>
    <mergeCell ref="A36:M36"/>
  </mergeCells>
  <conditionalFormatting sqref="D41:G53">
    <cfRule type="top10" dxfId="5" priority="5" percent="1" rank="10"/>
    <cfRule type="iconSet" priority="6">
      <iconSet iconSet="3Arrows">
        <cfvo type="percent" val="0"/>
        <cfvo type="percent" val="33"/>
        <cfvo type="percent" val="67"/>
      </iconSet>
    </cfRule>
    <cfRule type="colorScale" priority="7">
      <colorScale>
        <cfvo type="min"/>
        <cfvo type="percentile" val="50"/>
        <cfvo type="max"/>
        <color rgb="FFF8696B"/>
        <color rgb="FFFCFCFF"/>
        <color rgb="FF63BE7B"/>
      </colorScale>
    </cfRule>
    <cfRule type="dataBar" priority="8">
      <dataBar>
        <cfvo type="min"/>
        <cfvo type="max"/>
        <color rgb="FF638EC6"/>
      </dataBar>
      <extLst>
        <ext xmlns:x14="http://schemas.microsoft.com/office/spreadsheetml/2009/9/main" uri="{B025F937-C7B1-47D3-B67F-A62EFF666E3E}">
          <x14:id>{22D8A148-21DD-468C-8BCC-D59ECAE040A6}</x14:id>
        </ext>
      </extLst>
    </cfRule>
  </conditionalFormatting>
  <conditionalFormatting sqref="D41:D53">
    <cfRule type="iconSet" priority="4">
      <iconSet iconSet="3Arrows">
        <cfvo type="percent" val="0"/>
        <cfvo type="percent" val="33"/>
        <cfvo type="percent" val="67"/>
      </iconSet>
    </cfRule>
  </conditionalFormatting>
  <conditionalFormatting sqref="E41:E53">
    <cfRule type="iconSet" priority="3">
      <iconSet iconSet="3Arrows">
        <cfvo type="percent" val="0"/>
        <cfvo type="percent" val="33"/>
        <cfvo type="percent" val="67"/>
      </iconSet>
    </cfRule>
  </conditionalFormatting>
  <conditionalFormatting sqref="F41:F53">
    <cfRule type="iconSet" priority="2">
      <iconSet iconSet="3Arrows">
        <cfvo type="percent" val="0"/>
        <cfvo type="percent" val="33"/>
        <cfvo type="percent" val="67"/>
      </iconSet>
    </cfRule>
  </conditionalFormatting>
  <conditionalFormatting sqref="G41:G53">
    <cfRule type="iconSet" priority="1">
      <iconSet iconSet="3Arrows">
        <cfvo type="percent" val="0"/>
        <cfvo type="percent" val="33"/>
        <cfvo type="percent" val="67"/>
      </iconSet>
    </cfRule>
  </conditionalFormatting>
  <pageMargins left="0.70866141732283472" right="0.70866141732283472" top="0.74803149606299213" bottom="0.74803149606299213"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22D8A148-21DD-468C-8BCC-D59ECAE040A6}">
            <x14:dataBar minLength="0" maxLength="100" gradient="0">
              <x14:cfvo type="autoMin"/>
              <x14:cfvo type="autoMax"/>
              <x14:negativeFillColor rgb="FFFF0000"/>
              <x14:axisColor rgb="FF000000"/>
            </x14:dataBar>
          </x14:cfRule>
          <xm:sqref>D41:G53</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N51"/>
  <sheetViews>
    <sheetView workbookViewId="0">
      <selection activeCell="X32" sqref="X32"/>
    </sheetView>
  </sheetViews>
  <sheetFormatPr defaultRowHeight="12.75" x14ac:dyDescent="0.2"/>
  <sheetData>
    <row r="11" spans="1:13" ht="39" customHeight="1" x14ac:dyDescent="0.2">
      <c r="A11" s="199" t="s">
        <v>53</v>
      </c>
      <c r="B11" s="199"/>
      <c r="C11" s="199"/>
      <c r="D11" s="199"/>
      <c r="E11" s="199"/>
      <c r="F11" s="199"/>
      <c r="G11" s="199"/>
      <c r="H11" s="199"/>
      <c r="I11" s="199"/>
      <c r="J11" s="199"/>
      <c r="K11" s="199"/>
      <c r="L11" s="199"/>
      <c r="M11" s="199"/>
    </row>
    <row r="32" spans="1:14" ht="40.5" customHeight="1" x14ac:dyDescent="0.2">
      <c r="A32" s="200" t="s">
        <v>126</v>
      </c>
      <c r="B32" s="200"/>
      <c r="C32" s="200"/>
      <c r="D32" s="200"/>
      <c r="E32" s="200"/>
      <c r="F32" s="200"/>
      <c r="G32" s="200"/>
      <c r="H32" s="200"/>
      <c r="I32" s="200"/>
      <c r="J32" s="200"/>
      <c r="K32" s="200"/>
      <c r="L32" s="200"/>
      <c r="M32" s="200"/>
      <c r="N32" s="200"/>
    </row>
    <row r="34" spans="1:14" ht="27.75" customHeight="1" x14ac:dyDescent="0.2">
      <c r="A34" s="200"/>
      <c r="B34" s="200"/>
      <c r="C34" s="200"/>
      <c r="D34" s="200"/>
      <c r="E34" s="200"/>
      <c r="F34" s="200"/>
      <c r="G34" s="200"/>
      <c r="H34" s="200"/>
      <c r="I34" s="200"/>
      <c r="J34" s="200"/>
      <c r="K34" s="200"/>
      <c r="L34" s="200"/>
      <c r="M34" s="200"/>
      <c r="N34" s="200"/>
    </row>
    <row r="35" spans="1:14" x14ac:dyDescent="0.2">
      <c r="A35" s="114"/>
      <c r="B35" s="114"/>
      <c r="C35" s="114"/>
      <c r="D35" s="114"/>
      <c r="E35" s="114"/>
      <c r="F35" s="114"/>
      <c r="G35" s="114"/>
      <c r="H35" s="114"/>
      <c r="I35" s="114"/>
      <c r="J35" s="114"/>
      <c r="K35" s="114"/>
      <c r="L35" s="114"/>
      <c r="M35" s="114"/>
      <c r="N35" s="114"/>
    </row>
    <row r="36" spans="1:14" x14ac:dyDescent="0.2">
      <c r="B36" t="s">
        <v>48</v>
      </c>
      <c r="C36" t="s">
        <v>49</v>
      </c>
      <c r="D36" t="s">
        <v>50</v>
      </c>
      <c r="F36" t="s">
        <v>64</v>
      </c>
    </row>
    <row r="37" spans="1:14" x14ac:dyDescent="0.2">
      <c r="A37" t="s">
        <v>36</v>
      </c>
      <c r="B37" s="111">
        <v>799</v>
      </c>
      <c r="C37" s="111">
        <v>64</v>
      </c>
      <c r="D37" s="111">
        <v>203</v>
      </c>
      <c r="F37">
        <f>B37-(C37+D37)</f>
        <v>532</v>
      </c>
      <c r="J37" s="113" t="s">
        <v>51</v>
      </c>
      <c r="K37" s="113" t="s">
        <v>52</v>
      </c>
      <c r="L37" s="113" t="s">
        <v>55</v>
      </c>
    </row>
    <row r="38" spans="1:14" x14ac:dyDescent="0.2">
      <c r="A38" t="s">
        <v>37</v>
      </c>
      <c r="B38" s="111">
        <v>1062</v>
      </c>
      <c r="C38" s="111">
        <v>82</v>
      </c>
      <c r="D38" s="111">
        <v>268</v>
      </c>
      <c r="E38" s="111"/>
      <c r="F38" s="111">
        <f t="shared" ref="F38:F49" si="0">B38-(C38+D38)</f>
        <v>712</v>
      </c>
      <c r="I38" t="s">
        <v>36</v>
      </c>
      <c r="J38" s="60">
        <f t="shared" ref="J38:J44" si="1">C37/B37</f>
        <v>8.0100125156445559E-2</v>
      </c>
      <c r="K38" s="60">
        <f t="shared" ref="K38:K44" si="2">D37/B37</f>
        <v>0.25406758448060074</v>
      </c>
      <c r="L38" s="60">
        <f t="shared" ref="L38:L44" si="3">F37/B37</f>
        <v>0.66583229036295366</v>
      </c>
    </row>
    <row r="39" spans="1:14" x14ac:dyDescent="0.2">
      <c r="A39" t="s">
        <v>38</v>
      </c>
      <c r="B39" s="111">
        <v>1007</v>
      </c>
      <c r="C39" s="111">
        <v>102</v>
      </c>
      <c r="D39" s="111">
        <v>247</v>
      </c>
      <c r="E39" s="111"/>
      <c r="F39" s="111">
        <f t="shared" si="0"/>
        <v>658</v>
      </c>
      <c r="I39" t="s">
        <v>37</v>
      </c>
      <c r="J39" s="60">
        <f t="shared" si="1"/>
        <v>7.7212806026365349E-2</v>
      </c>
      <c r="K39" s="60">
        <f t="shared" si="2"/>
        <v>0.25235404896421848</v>
      </c>
      <c r="L39" s="60">
        <f t="shared" si="3"/>
        <v>0.6704331450094162</v>
      </c>
    </row>
    <row r="40" spans="1:14" x14ac:dyDescent="0.2">
      <c r="A40" t="s">
        <v>39</v>
      </c>
      <c r="B40" s="111">
        <v>918</v>
      </c>
      <c r="C40" s="111">
        <v>84</v>
      </c>
      <c r="D40" s="111">
        <v>175</v>
      </c>
      <c r="E40" s="111"/>
      <c r="F40" s="111">
        <f t="shared" si="0"/>
        <v>659</v>
      </c>
      <c r="I40" t="s">
        <v>38</v>
      </c>
      <c r="J40" s="60">
        <f t="shared" si="1"/>
        <v>0.10129096325719961</v>
      </c>
      <c r="K40" s="60">
        <f t="shared" si="2"/>
        <v>0.24528301886792453</v>
      </c>
      <c r="L40" s="60">
        <f t="shared" si="3"/>
        <v>0.65342601787487586</v>
      </c>
    </row>
    <row r="41" spans="1:14" x14ac:dyDescent="0.2">
      <c r="A41" t="s">
        <v>40</v>
      </c>
      <c r="B41" s="111">
        <v>750</v>
      </c>
      <c r="C41" s="111">
        <v>99</v>
      </c>
      <c r="D41" s="111">
        <v>192</v>
      </c>
      <c r="E41" s="111"/>
      <c r="F41" s="111">
        <f t="shared" si="0"/>
        <v>459</v>
      </c>
      <c r="I41" t="s">
        <v>39</v>
      </c>
      <c r="J41" s="60">
        <f t="shared" si="1"/>
        <v>9.1503267973856203E-2</v>
      </c>
      <c r="K41" s="60">
        <f t="shared" si="2"/>
        <v>0.19063180827886711</v>
      </c>
      <c r="L41" s="60">
        <f t="shared" si="3"/>
        <v>0.71786492374727673</v>
      </c>
    </row>
    <row r="42" spans="1:14" x14ac:dyDescent="0.2">
      <c r="A42" t="s">
        <v>41</v>
      </c>
      <c r="B42" s="111">
        <v>1046</v>
      </c>
      <c r="C42" s="111">
        <v>139</v>
      </c>
      <c r="D42" s="111">
        <v>205</v>
      </c>
      <c r="E42" s="111"/>
      <c r="F42" s="111">
        <f t="shared" si="0"/>
        <v>702</v>
      </c>
      <c r="I42" t="s">
        <v>40</v>
      </c>
      <c r="J42" s="60">
        <f t="shared" si="1"/>
        <v>0.13200000000000001</v>
      </c>
      <c r="K42" s="60">
        <f t="shared" si="2"/>
        <v>0.25600000000000001</v>
      </c>
      <c r="L42" s="60">
        <f t="shared" si="3"/>
        <v>0.61199999999999999</v>
      </c>
    </row>
    <row r="43" spans="1:14" x14ac:dyDescent="0.2">
      <c r="A43" s="106" t="s">
        <v>42</v>
      </c>
      <c r="B43" s="111">
        <v>975</v>
      </c>
      <c r="C43" s="111">
        <v>162</v>
      </c>
      <c r="D43" s="111">
        <v>199</v>
      </c>
      <c r="E43" s="111"/>
      <c r="F43" s="111">
        <f t="shared" si="0"/>
        <v>614</v>
      </c>
      <c r="I43" t="s">
        <v>41</v>
      </c>
      <c r="J43" s="60">
        <f t="shared" si="1"/>
        <v>0.13288718929254303</v>
      </c>
      <c r="K43" s="60">
        <f t="shared" si="2"/>
        <v>0.1959847036328872</v>
      </c>
      <c r="L43" s="60">
        <f t="shared" si="3"/>
        <v>0.67112810707456982</v>
      </c>
    </row>
    <row r="44" spans="1:14" x14ac:dyDescent="0.2">
      <c r="A44" t="s">
        <v>59</v>
      </c>
      <c r="B44" s="111">
        <v>805</v>
      </c>
      <c r="C44" s="111">
        <v>113</v>
      </c>
      <c r="D44" s="111">
        <v>94</v>
      </c>
      <c r="F44" s="111">
        <f t="shared" si="0"/>
        <v>598</v>
      </c>
      <c r="I44" s="106" t="s">
        <v>42</v>
      </c>
      <c r="J44" s="60">
        <f t="shared" si="1"/>
        <v>0.16615384615384615</v>
      </c>
      <c r="K44" s="60">
        <f t="shared" si="2"/>
        <v>0.20410256410256411</v>
      </c>
      <c r="L44" s="60">
        <f t="shared" si="3"/>
        <v>0.62974358974358979</v>
      </c>
    </row>
    <row r="45" spans="1:14" x14ac:dyDescent="0.2">
      <c r="A45" t="s">
        <v>61</v>
      </c>
      <c r="B45" s="111">
        <v>727</v>
      </c>
      <c r="C45" s="111">
        <v>100</v>
      </c>
      <c r="D45" s="111">
        <v>51</v>
      </c>
      <c r="F45" s="111">
        <f t="shared" si="0"/>
        <v>576</v>
      </c>
      <c r="I45" t="s">
        <v>59</v>
      </c>
      <c r="J45" s="116">
        <f t="shared" ref="J45:J50" si="4">C44/B44</f>
        <v>0.14037267080745341</v>
      </c>
      <c r="K45" s="116">
        <f t="shared" ref="K45:K50" si="5">D44/B44</f>
        <v>0.11677018633540373</v>
      </c>
      <c r="L45" s="116">
        <f t="shared" ref="L45:L50" si="6">F44/B44</f>
        <v>0.74285714285714288</v>
      </c>
    </row>
    <row r="46" spans="1:14" x14ac:dyDescent="0.2">
      <c r="A46" t="s">
        <v>62</v>
      </c>
      <c r="B46" s="111">
        <v>948</v>
      </c>
      <c r="C46" s="111">
        <v>120</v>
      </c>
      <c r="D46" s="111">
        <v>85</v>
      </c>
      <c r="F46" s="111">
        <f t="shared" si="0"/>
        <v>743</v>
      </c>
      <c r="I46" t="s">
        <v>61</v>
      </c>
      <c r="J46" s="116">
        <f t="shared" si="4"/>
        <v>0.13755158184319119</v>
      </c>
      <c r="K46" s="116">
        <f t="shared" si="5"/>
        <v>7.0151306740027508E-2</v>
      </c>
      <c r="L46" s="116">
        <f t="shared" si="6"/>
        <v>0.79229711141678127</v>
      </c>
    </row>
    <row r="47" spans="1:14" x14ac:dyDescent="0.2">
      <c r="A47" t="s">
        <v>63</v>
      </c>
      <c r="B47" s="111">
        <v>891</v>
      </c>
      <c r="C47" s="111">
        <v>161</v>
      </c>
      <c r="D47" s="111">
        <v>100</v>
      </c>
      <c r="F47" s="111">
        <f t="shared" si="0"/>
        <v>630</v>
      </c>
      <c r="I47" t="s">
        <v>62</v>
      </c>
      <c r="J47" s="116">
        <f t="shared" si="4"/>
        <v>0.12658227848101267</v>
      </c>
      <c r="K47" s="116">
        <f t="shared" si="5"/>
        <v>8.9662447257383968E-2</v>
      </c>
      <c r="L47" s="116">
        <f t="shared" si="6"/>
        <v>0.78375527426160341</v>
      </c>
    </row>
    <row r="48" spans="1:14" x14ac:dyDescent="0.2">
      <c r="A48" t="s">
        <v>71</v>
      </c>
      <c r="B48" s="111">
        <v>894</v>
      </c>
      <c r="C48" s="111">
        <v>132</v>
      </c>
      <c r="D48" s="111">
        <v>121</v>
      </c>
      <c r="F48" s="111">
        <f t="shared" si="0"/>
        <v>641</v>
      </c>
      <c r="I48" t="s">
        <v>63</v>
      </c>
      <c r="J48" s="116">
        <f t="shared" si="4"/>
        <v>0.18069584736251404</v>
      </c>
      <c r="K48" s="116">
        <f t="shared" si="5"/>
        <v>0.1122334455667789</v>
      </c>
      <c r="L48" s="116">
        <f t="shared" si="6"/>
        <v>0.70707070707070707</v>
      </c>
    </row>
    <row r="49" spans="1:12" x14ac:dyDescent="0.2">
      <c r="A49" t="s">
        <v>90</v>
      </c>
      <c r="B49" s="111">
        <v>879</v>
      </c>
      <c r="C49" s="111">
        <v>76</v>
      </c>
      <c r="D49" s="111">
        <v>103</v>
      </c>
      <c r="F49" s="111">
        <f t="shared" si="0"/>
        <v>700</v>
      </c>
      <c r="I49" t="s">
        <v>71</v>
      </c>
      <c r="J49" s="142">
        <f t="shared" si="4"/>
        <v>0.1476510067114094</v>
      </c>
      <c r="K49" s="142">
        <f t="shared" si="5"/>
        <v>0.13534675615212527</v>
      </c>
      <c r="L49" s="142">
        <f t="shared" si="6"/>
        <v>0.71700223713646527</v>
      </c>
    </row>
    <row r="50" spans="1:12" x14ac:dyDescent="0.2">
      <c r="I50" t="s">
        <v>90</v>
      </c>
      <c r="J50" s="142">
        <f t="shared" si="4"/>
        <v>8.6461888509670085E-2</v>
      </c>
      <c r="K50" s="142">
        <f t="shared" si="5"/>
        <v>0.11717861205915814</v>
      </c>
      <c r="L50" s="142">
        <f t="shared" si="6"/>
        <v>0.79635949943117179</v>
      </c>
    </row>
    <row r="51" spans="1:12" x14ac:dyDescent="0.2">
      <c r="A51" s="201" t="s">
        <v>93</v>
      </c>
      <c r="B51" s="201"/>
      <c r="C51" s="201"/>
      <c r="D51" s="201"/>
      <c r="E51" s="201"/>
      <c r="F51" s="201"/>
      <c r="G51" s="201"/>
      <c r="H51" s="201"/>
      <c r="I51" s="201"/>
      <c r="J51" s="201"/>
      <c r="K51" s="201"/>
      <c r="L51" s="201"/>
    </row>
  </sheetData>
  <mergeCells count="4">
    <mergeCell ref="A11:M11"/>
    <mergeCell ref="A51:L51"/>
    <mergeCell ref="A34:N34"/>
    <mergeCell ref="A32:N32"/>
  </mergeCells>
  <conditionalFormatting sqref="J38:L50">
    <cfRule type="top10" dxfId="4" priority="4" percent="1" rank="10"/>
    <cfRule type="iconSet" priority="5">
      <iconSet iconSet="3Arrows">
        <cfvo type="percent" val="0"/>
        <cfvo type="percent" val="33"/>
        <cfvo type="percent" val="67"/>
      </iconSet>
    </cfRule>
    <cfRule type="colorScale" priority="6">
      <colorScale>
        <cfvo type="min"/>
        <cfvo type="percentile" val="50"/>
        <cfvo type="max"/>
        <color rgb="FFF8696B"/>
        <color rgb="FFFCFCFF"/>
        <color rgb="FF63BE7B"/>
      </colorScale>
    </cfRule>
    <cfRule type="dataBar" priority="7">
      <dataBar>
        <cfvo type="min"/>
        <cfvo type="max"/>
        <color rgb="FF638EC6"/>
      </dataBar>
      <extLst>
        <ext xmlns:x14="http://schemas.microsoft.com/office/spreadsheetml/2009/9/main" uri="{B025F937-C7B1-47D3-B67F-A62EFF666E3E}">
          <x14:id>{B9041717-3398-4240-84CD-157DED6D7B3C}</x14:id>
        </ext>
      </extLst>
    </cfRule>
  </conditionalFormatting>
  <conditionalFormatting sqref="J38:J50">
    <cfRule type="iconSet" priority="3">
      <iconSet iconSet="3Arrows">
        <cfvo type="percent" val="0"/>
        <cfvo type="percent" val="33"/>
        <cfvo type="percent" val="67"/>
      </iconSet>
    </cfRule>
  </conditionalFormatting>
  <conditionalFormatting sqref="K38:K50">
    <cfRule type="iconSet" priority="2">
      <iconSet iconSet="3Arrows">
        <cfvo type="percent" val="0"/>
        <cfvo type="percent" val="33"/>
        <cfvo type="percent" val="67"/>
      </iconSet>
    </cfRule>
  </conditionalFormatting>
  <conditionalFormatting sqref="L38:L50">
    <cfRule type="iconSet" priority="1">
      <iconSet iconSet="3Arrows">
        <cfvo type="percent" val="0"/>
        <cfvo type="percent" val="33"/>
        <cfvo type="percent" val="67"/>
      </iconSet>
    </cfRule>
  </conditionalFormatting>
  <pageMargins left="0.70866141732283472" right="0.70866141732283472" top="0.74803149606299213" bottom="0.74803149606299213"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B9041717-3398-4240-84CD-157DED6D7B3C}">
            <x14:dataBar minLength="0" maxLength="100" gradient="0">
              <x14:cfvo type="autoMin"/>
              <x14:cfvo type="autoMax"/>
              <x14:negativeFillColor rgb="FFFF0000"/>
              <x14:axisColor rgb="FF000000"/>
            </x14:dataBar>
          </x14:cfRule>
          <xm:sqref>J38:L50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5574</TotalTime>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1)_PIL_kopsavilkums</vt:lpstr>
      <vt:lpstr>2)_PIL_iepirkuma_veida</vt:lpstr>
      <vt:lpstr>3)_PIL_pieaugums</vt:lpstr>
      <vt:lpstr>4)PIL_pieaugums_iepirkuma_veida</vt:lpstr>
      <vt:lpstr>5)_PIL_dinamika_1_cet</vt:lpstr>
      <vt:lpstr>6)_PIL_ES_fondi_1_cet</vt:lpstr>
      <vt:lpstr>7)_PIL_vide_1_cet</vt:lpstr>
      <vt:lpstr>8)_PIL_cet_dinamika_virs_zem</vt:lpstr>
      <vt:lpstr>9)PIL_din_proced_vide_ES_skaits</vt:lpstr>
      <vt:lpstr>10)PIL_din_proced_vide_ES_summa</vt:lpstr>
      <vt:lpstr>11)_PIL_centralizetie_1-cet</vt:lpstr>
      <vt:lpstr>12)_PIL_din_8_9_p</vt:lpstr>
      <vt:lpstr>13)_PIL_din_8_9_vide_ES_skaits</vt:lpstr>
      <vt:lpstr>14)_PIL_din_8_9_vide_ES_summa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Ilze Rinkeviča</dc:creator>
  <cp:lastModifiedBy>Renāte Kundziņa</cp:lastModifiedBy>
  <cp:revision>19</cp:revision>
  <cp:lastPrinted>2017-04-24T08:37:49Z</cp:lastPrinted>
  <dcterms:created xsi:type="dcterms:W3CDTF">2013-04-15T08:50:16Z</dcterms:created>
  <dcterms:modified xsi:type="dcterms:W3CDTF">2017-10-19T11:10:57Z</dcterms:modified>
</cp:coreProperties>
</file>